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drawings/drawing3.xml" ContentType="application/vnd.openxmlformats-officedocument.drawing+xml"/>
  <Override PartName="/xl/embeddings/oleObject3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https://d.docs.live.net/f643f093c425a149/09 งานท้องถิ่น/01 งาน อบต.ไทรเดี่ยว/ค่าตอบแทนคณะกรรมการและผู้ควบคุมงาน/"/>
    </mc:Choice>
  </mc:AlternateContent>
  <xr:revisionPtr revIDLastSave="931" documentId="8_{0C017378-62A6-491A-8DAE-D33DF1AC0269}" xr6:coauthVersionLast="45" xr6:coauthVersionMax="45" xr10:uidLastSave="{242C82D2-66D1-4D59-BAA3-343FEBAED4B5}"/>
  <bookViews>
    <workbookView xWindow="-108" yWindow="-108" windowWidth="23256" windowHeight="12720" activeTab="1" xr2:uid="{00000000-000D-0000-FFFF-FFFF00000000}"/>
  </bookViews>
  <sheets>
    <sheet name="กรอกข้อมูล" sheetId="5" r:id="rId1"/>
    <sheet name="บันทึกค่าตอบแทนประชุมกรรมการ" sheetId="3" r:id="rId2"/>
    <sheet name="บันทึกออกตรวจงานจ้าง(กรรมการ)" sheetId="8" r:id="rId3"/>
    <sheet name="บันทึกออกตรวจงานจ้าง(บุคคล)" sheetId="10" r:id="rId4"/>
    <sheet name="หลักฐานการจ่ายค่าตอบแทน" sheetId="2" r:id="rId5"/>
    <sheet name="ใบสำคัญรับเงิน1" sheetId="1" r:id="rId6"/>
    <sheet name="ใบสำคัญรับเงิน2" sheetId="6" r:id="rId7"/>
    <sheet name="ใบสำคัญรับเงิน3" sheetId="7" r:id="rId8"/>
  </sheets>
  <definedNames>
    <definedName name="_xlnm.Print_Area" localSheetId="1">บันทึกค่าตอบแทนประชุมกรรมการ!$A$1:$AL$91</definedName>
    <definedName name="_xlnm.Print_Area" localSheetId="2">'บันทึกออกตรวจงานจ้าง(กรรมการ)'!$A$1:$AL$91</definedName>
    <definedName name="_xlnm.Print_Area" localSheetId="3">'บันทึกออกตรวจงานจ้าง(บุคคล)'!$A$1:$AL$86</definedName>
    <definedName name="_xlnm.Print_Area" localSheetId="5">ใบสำคัญรับเงิน1!$A$1:$J$38</definedName>
    <definedName name="_xlnm.Print_Area" localSheetId="6">ใบสำคัญรับเงิน2!$A$1:$J$38</definedName>
    <definedName name="_xlnm.Print_Area" localSheetId="7">ใบสำคัญรับเงิน3!$A$1:$J$38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20" i="10" l="1"/>
  <c r="A20" i="8"/>
  <c r="A36" i="8"/>
  <c r="A36" i="10" s="1"/>
  <c r="A36" i="3"/>
  <c r="A11" i="1" l="1"/>
  <c r="A11" i="6" s="1"/>
  <c r="A11" i="7" s="1"/>
  <c r="A10" i="1"/>
  <c r="A10" i="6" s="1"/>
  <c r="A10" i="7" s="1"/>
  <c r="A20" i="3"/>
  <c r="E69" i="10"/>
  <c r="E67" i="10"/>
  <c r="E61" i="10"/>
  <c r="E60" i="10"/>
  <c r="Z40" i="10"/>
  <c r="L41" i="10" s="1"/>
  <c r="S41" i="10" s="1"/>
  <c r="F35" i="10"/>
  <c r="V17" i="10"/>
  <c r="G17" i="10"/>
  <c r="V16" i="10"/>
  <c r="G16" i="10"/>
  <c r="V15" i="10"/>
  <c r="G15" i="10"/>
  <c r="M52" i="10" s="1"/>
  <c r="A11" i="10"/>
  <c r="C8" i="10"/>
  <c r="D54" i="10" s="1"/>
  <c r="C6" i="10"/>
  <c r="T5" i="10"/>
  <c r="F4" i="10"/>
  <c r="A11" i="8"/>
  <c r="A4" i="2" l="1"/>
  <c r="F35" i="3"/>
  <c r="F4" i="8"/>
  <c r="F35" i="8"/>
  <c r="A11" i="3"/>
  <c r="C6" i="8"/>
  <c r="E83" i="8"/>
  <c r="E81" i="8"/>
  <c r="E75" i="8"/>
  <c r="E74" i="8"/>
  <c r="Z50" i="8"/>
  <c r="R49" i="8"/>
  <c r="Z43" i="8"/>
  <c r="R42" i="8"/>
  <c r="Z41" i="8"/>
  <c r="R40" i="8"/>
  <c r="V17" i="8"/>
  <c r="V49" i="8" s="1"/>
  <c r="G17" i="8"/>
  <c r="G49" i="8" s="1"/>
  <c r="AK46" i="8" s="1"/>
  <c r="V16" i="8"/>
  <c r="V42" i="8" s="1"/>
  <c r="G16" i="8"/>
  <c r="M63" i="8" s="1"/>
  <c r="V15" i="8"/>
  <c r="V40" i="8" s="1"/>
  <c r="G15" i="8"/>
  <c r="G40" i="8" s="1"/>
  <c r="C8" i="8"/>
  <c r="D68" i="8" s="1"/>
  <c r="T5" i="8"/>
  <c r="L51" i="8" l="1"/>
  <c r="S51" i="8" s="1"/>
  <c r="M60" i="8"/>
  <c r="G42" i="8"/>
  <c r="M66" i="8"/>
  <c r="I9" i="1"/>
  <c r="C4" i="7"/>
  <c r="D33" i="7" s="1"/>
  <c r="C4" i="6"/>
  <c r="D33" i="6" s="1"/>
  <c r="D36" i="7"/>
  <c r="A9" i="7"/>
  <c r="A6" i="7"/>
  <c r="J1" i="7"/>
  <c r="D36" i="6"/>
  <c r="A9" i="6"/>
  <c r="A6" i="6"/>
  <c r="J1" i="6"/>
  <c r="A7" i="2"/>
  <c r="C4" i="1"/>
  <c r="A6" i="1"/>
  <c r="T5" i="3"/>
  <c r="A3" i="2"/>
  <c r="A2" i="2"/>
  <c r="A1" i="2"/>
  <c r="R49" i="3"/>
  <c r="R42" i="3"/>
  <c r="V43" i="3"/>
  <c r="E11" i="2" s="1"/>
  <c r="V41" i="3"/>
  <c r="E10" i="2" s="1"/>
  <c r="V50" i="3"/>
  <c r="J1" i="1"/>
  <c r="A9" i="1"/>
  <c r="D36" i="1"/>
  <c r="E84" i="3"/>
  <c r="E82" i="3"/>
  <c r="E76" i="3"/>
  <c r="E75" i="3"/>
  <c r="C6" i="3"/>
  <c r="G54" i="3"/>
  <c r="L51" i="3" l="1"/>
  <c r="S51" i="3" s="1"/>
  <c r="I9" i="7"/>
  <c r="I28" i="7" s="1"/>
  <c r="B29" i="7" s="1"/>
  <c r="I9" i="6"/>
  <c r="I28" i="6" s="1"/>
  <c r="B29" i="6" s="1"/>
  <c r="E12" i="2"/>
  <c r="R40" i="3"/>
  <c r="G17" i="3" l="1"/>
  <c r="V17" i="3"/>
  <c r="V49" i="3" s="1"/>
  <c r="V16" i="3"/>
  <c r="V42" i="3" s="1"/>
  <c r="G16" i="3"/>
  <c r="V15" i="3"/>
  <c r="V40" i="3" s="1"/>
  <c r="G15" i="3"/>
  <c r="T5" i="5"/>
  <c r="S5" i="5"/>
  <c r="F4" i="3" s="1"/>
  <c r="C8" i="3"/>
  <c r="D69" i="3" s="1"/>
  <c r="E13" i="2"/>
  <c r="D13" i="2" s="1"/>
  <c r="M64" i="3" l="1"/>
  <c r="B11" i="2"/>
  <c r="G42" i="3"/>
  <c r="B10" i="2"/>
  <c r="G40" i="3"/>
  <c r="G49" i="3"/>
  <c r="AK46" i="3" s="1"/>
  <c r="B12" i="2"/>
  <c r="M67" i="3"/>
  <c r="M61" i="3"/>
  <c r="D33" i="1"/>
  <c r="I28" i="1"/>
  <c r="B29" i="1" s="1"/>
</calcChain>
</file>

<file path=xl/sharedStrings.xml><?xml version="1.0" encoding="utf-8"?>
<sst xmlns="http://schemas.openxmlformats.org/spreadsheetml/2006/main" count="299" uniqueCount="105">
  <si>
    <t>ผู้รับเงิน</t>
  </si>
  <si>
    <t>ใบสำคัญรับเงิน</t>
  </si>
  <si>
    <t>วันที่</t>
  </si>
  <si>
    <t>ข้าพเจ้า</t>
  </si>
  <si>
    <t>รายการ</t>
  </si>
  <si>
    <t>จำนวนเงิน</t>
  </si>
  <si>
    <t>บาท</t>
  </si>
  <si>
    <t>สต.</t>
  </si>
  <si>
    <t>รวม(บาท)</t>
  </si>
  <si>
    <t>(ลงชื่อ)</t>
  </si>
  <si>
    <t>ผู้จ่ายเงิน</t>
  </si>
  <si>
    <t>ครั้งที่  ๑</t>
  </si>
  <si>
    <t>วันที่  ๑๔  กุมภาพันธ์ ๒๕๖๑</t>
  </si>
  <si>
    <t>ลำดับ</t>
  </si>
  <si>
    <t>ชื่อ – สกุล</t>
  </si>
  <si>
    <t>ตำแหน่ง</t>
  </si>
  <si>
    <t>ผู้แทนหน่วยงาน</t>
  </si>
  <si>
    <t>อัตราค่าตอบแทน</t>
  </si>
  <si>
    <t>ลายมือชื่อ</t>
  </si>
  <si>
    <t>(ประธานกรรมการ/กรรมการ)</t>
  </si>
  <si>
    <t>ผู้เข้าร่วมประชุม</t>
  </si>
  <si>
    <t>ประธานกรรมการ</t>
  </si>
  <si>
    <t>กรรมการ</t>
  </si>
  <si>
    <t>บันทึกข้อความ</t>
  </si>
  <si>
    <t>ส่วนราชการ</t>
  </si>
  <si>
    <t>ที่</t>
  </si>
  <si>
    <t>เรื่อง</t>
  </si>
  <si>
    <t>เรียน</t>
  </si>
  <si>
    <t>๑.เรื่องเดิม</t>
  </si>
  <si>
    <t>คณะกรรมการ</t>
  </si>
  <si>
    <t>เลขคำสั่ง</t>
  </si>
  <si>
    <t>ลงวันที่</t>
  </si>
  <si>
    <t>ชื่อโครงการ</t>
  </si>
  <si>
    <t>ปริมาณงาน</t>
  </si>
  <si>
    <t>สถานที่ก่อสร้าง</t>
  </si>
  <si>
    <t>งบประมาณ</t>
  </si>
  <si>
    <t>ก่อสร้างถนนคอนกรีตเสริมเหล็ก</t>
  </si>
  <si>
    <t>กว้าง 5 ม.ยาว 105 ม. หนา 0.15 ม.</t>
  </si>
  <si>
    <t>124/2563</t>
  </si>
  <si>
    <t>13 กรกฎาคม 2563</t>
  </si>
  <si>
    <t>ชื่อประธาน</t>
  </si>
  <si>
    <t>ชื่อกรรมการ</t>
  </si>
  <si>
    <t>นายธราเทพ  ทองเบ้า</t>
  </si>
  <si>
    <t>ผู้อำนวยการกองช่าง</t>
  </si>
  <si>
    <t>นายนิธิพันธ์ ประเสริฐศรี</t>
  </si>
  <si>
    <t>นายช่างโยธาชำนาญงาน</t>
  </si>
  <si>
    <t>นายรังสรรค์ เพ็ชรวิเศษ</t>
  </si>
  <si>
    <t>ผู้ช่วยนายช่างโยธา</t>
  </si>
  <si>
    <t>เป็น ประธาน</t>
  </si>
  <si>
    <t>เป็น กรรมการ</t>
  </si>
  <si>
    <t>๒.ข้อเท็จจริง</t>
  </si>
  <si>
    <t>๓.ข้อระเบียบ กฎหมาย</t>
  </si>
  <si>
    <t>๓.๑ พระราชบัญญัติการจัดซื้อจัดจ้างและการบริหารพัสดุภาครัฐ พ.ศ. ๒๕๖๐</t>
  </si>
  <si>
    <t>การเบิกจ่ายค่าตอบแทนบุคคลหรือคณะกรรมการ</t>
  </si>
  <si>
    <t xml:space="preserve">                           มาตรา ๖๑ ในการจัดซื้อจัดจ้างพัสดุแต่ละครั้ง ให้ผู้มีอำนาจแต่งตั้งผู้รับผิดชอบการจัดซื้อจัดจ้างนั้นซึ่งกระทำโดยคณะกรรมการจัดซื้อจัดจ้างหรือเจ้าหน้าที่คนใดคนหนึ่ง</t>
  </si>
  <si>
    <t xml:space="preserve">                           องค์ประกอบและองค์ประชุมซึ่งกระทำโดยคณะกรรมการ และหน้าที่ผู้รับผิดชอบการจัดซื้อจัดจ้างตามวรรคหนึ่ง ให้เป็นไปตามระเบียบที่รัฐมนตรีกำหนด</t>
  </si>
  <si>
    <t xml:space="preserve">                           ค่าตอบแทนผู้รับผิดชอบการจัดซื้อจัดจ้างตามวรรคหนึ่ง ให้เป็นไปตามที่กระทรวงการคลังกำหนด</t>
  </si>
  <si>
    <t xml:space="preserve"> -๒-</t>
  </si>
  <si>
    <t>จำนวนครั้งที่ประชุม</t>
  </si>
  <si>
    <t>ครั้ง ๆ ละ</t>
  </si>
  <si>
    <t xml:space="preserve"> เป็นเงิน</t>
  </si>
  <si>
    <t>รวมเป็นเงินทั้งสิ้น</t>
  </si>
  <si>
    <t>สำเนารายงานการประชุม</t>
  </si>
  <si>
    <t>จำนวน</t>
  </si>
  <si>
    <t>ชุด</t>
  </si>
  <si>
    <t>สำเนาคำสั่งแต่งตั้งคณะกรรมการฯ</t>
  </si>
  <si>
    <t>จึงเรียนมาเพื่อโปรดพิจารณาอนุมัติ</t>
  </si>
  <si>
    <t>พร้อมนี้ได้แนบเอกสารประกอบการพิจารณามาด้วยแล้ว ดังนี้</t>
  </si>
  <si>
    <t>๔.ข้อเสนอเพื่อพิจารณา</t>
  </si>
  <si>
    <t xml:space="preserve"> - เพื่อโปรดพิจารณา</t>
  </si>
  <si>
    <t xml:space="preserve">  [   ]  เห็นควรอนุมัติ</t>
  </si>
  <si>
    <t>ปลัด</t>
  </si>
  <si>
    <t>นายก</t>
  </si>
  <si>
    <t>นายประยูร มณีฉาย</t>
  </si>
  <si>
    <t xml:space="preserve">  [   ]  อนุมัติ</t>
  </si>
  <si>
    <t xml:space="preserve">  [   ]  ไม่อนุมัติ เนื่องจาก..........................................................................................................</t>
  </si>
  <si>
    <t xml:space="preserve">  [   ]  ไม่ควรอนุมัติ เนื่องจาก..........................................................................................................</t>
  </si>
  <si>
    <t>ปลัดองค์การบริหารส่วนตำบล ปฏิบัติหน้าที่</t>
  </si>
  <si>
    <t>นางสาวณิชฐกันต์ ต่อโชติ</t>
  </si>
  <si>
    <t>วันที่….................................................</t>
  </si>
  <si>
    <t>-</t>
  </si>
  <si>
    <t>อยู่บ้านเลขที่</t>
  </si>
  <si>
    <t>หมู่ที่</t>
  </si>
  <si>
    <t>ตำบล</t>
  </si>
  <si>
    <t>อำเภอ</t>
  </si>
  <si>
    <t>จังหวัด</t>
  </si>
  <si>
    <t>สระแก้ว</t>
  </si>
  <si>
    <t>ไทรเดี่ยว</t>
  </si>
  <si>
    <t>คลองหาด</t>
  </si>
  <si>
    <t>เบอร์โทรหน่วยงาน</t>
  </si>
  <si>
    <t>กรอกข้อมูล</t>
  </si>
  <si>
    <t>จำนวนครั้งที่ออกตรวจงานจ้าง</t>
  </si>
  <si>
    <t>3.2 ระเบียบกระทรวงการคลังว่าด้วยการจัดซื้อจัดจ้างและการบริหารพัสดุภาครัฐ พ.ศ. ๒๕๖๐</t>
  </si>
  <si>
    <t>๓.๓ หนังสือกระทรวงการคลัง ด่วนที่สุด ที่ กค ๐๔๐๒.๕/ว ๘๕ ลงวันที่ ๖ กันยายน ๒๕๖๑ เรื่อง หลักเกณฑ์</t>
  </si>
  <si>
    <t>สำเนาบันทึกผลการออกตรวจงานจ้าง</t>
  </si>
  <si>
    <t xml:space="preserve">  [   ]  ไม่อนุมัติ เนื่องจาก...............................................................................................................</t>
  </si>
  <si>
    <t>หมู่ที่ 1 บ้านสระหลวง ตำบลไทรเดี่ยว อำเภอคลองหาด จังหวัดสระแก้ว</t>
  </si>
  <si>
    <t>ขออนุมัติเบิกค่าตอบแทนคณะกรรมการผู้ปฏิบัติงานและมีสิทธิ์ได้รับค่าตอบแทน ดังนี้</t>
  </si>
  <si>
    <t>/พร้อมนี้...</t>
  </si>
  <si>
    <t>ประธานกรรมการตรวจรับพัสดุ</t>
  </si>
  <si>
    <t>ตรวจรับพัสดุในงานจ้างก่อสร้าง</t>
  </si>
  <si>
    <t>14 กรกฎาคม 2563</t>
  </si>
  <si>
    <t>ประกาศค่าตอบแทน</t>
  </si>
  <si>
    <t>ส่วนราชการ ลงวันที่</t>
  </si>
  <si>
    <t>องค์การบริหารส่วนตำบลน่าอยู่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</si>
</sst>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&lt;=99999999][$-D000000]0\-####\-####;[$-D000000]#\-####\-####"/>
    <numFmt numFmtId="165" formatCode="[$-D00041E]0"/>
    <numFmt numFmtId="166" formatCode="[$-D00041E]0.#"/>
    <numFmt numFmtId="167" formatCode="[$-D07041E]d\ mmmm\ yyyy;@"/>
  </numFmts>
  <fonts count="16" x14ac:knownFonts="1">
    <font>
      <sz val="14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8"/>
      <color theme="1"/>
      <name val="TH SarabunPSK"/>
      <family val="2"/>
      <charset val="222"/>
    </font>
    <font>
      <b/>
      <sz val="18"/>
      <color theme="1"/>
      <name val="TH SarabunPSK"/>
      <family val="2"/>
    </font>
    <font>
      <b/>
      <sz val="24"/>
      <color theme="1"/>
      <name val="TH SarabunIT๙"/>
      <family val="2"/>
    </font>
    <font>
      <sz val="15"/>
      <color theme="1"/>
      <name val="TH SarabunIT๙"/>
      <family val="2"/>
    </font>
    <font>
      <b/>
      <sz val="15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4"/>
      <color theme="1"/>
      <name val="TH SarabunPSK"/>
      <family val="2"/>
    </font>
    <font>
      <b/>
      <sz val="18"/>
      <color theme="1"/>
      <name val="TH SarabunIT๙"/>
      <family val="2"/>
    </font>
    <font>
      <sz val="8"/>
      <name val="TH SarabunPSK"/>
      <family val="2"/>
      <charset val="222"/>
    </font>
    <font>
      <b/>
      <sz val="15"/>
      <color theme="1"/>
      <name val="TH SarabunPSK"/>
      <family val="2"/>
      <charset val="222"/>
    </font>
    <font>
      <sz val="15"/>
      <color theme="1"/>
      <name val="TH SarabunPSK"/>
      <family val="2"/>
      <charset val="222"/>
    </font>
    <font>
      <sz val="15"/>
      <color theme="1"/>
      <name val="TH SarabunIT๙"/>
      <family val="2"/>
      <charset val="222"/>
    </font>
    <font>
      <b/>
      <sz val="15"/>
      <color theme="1"/>
      <name val="TH SarabunIT๙"/>
      <family val="2"/>
      <charset val="22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5" fillId="0" borderId="0" xfId="0" applyFont="1"/>
    <xf numFmtId="0" fontId="6" fillId="0" borderId="0" xfId="0" applyFont="1" applyAlignment="1">
      <alignment vertical="top"/>
    </xf>
    <xf numFmtId="0" fontId="6" fillId="0" borderId="0" xfId="0" applyFont="1"/>
    <xf numFmtId="0" fontId="5" fillId="0" borderId="0" xfId="0" applyFont="1" applyAlignment="1">
      <alignment vertical="top" wrapText="1"/>
    </xf>
    <xf numFmtId="165" fontId="5" fillId="0" borderId="0" xfId="0" applyNumberFormat="1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vertical="top" wrapText="1"/>
    </xf>
    <xf numFmtId="0" fontId="5" fillId="0" borderId="0" xfId="0" applyFont="1" applyAlignment="1"/>
    <xf numFmtId="3" fontId="5" fillId="0" borderId="0" xfId="0" applyNumberFormat="1" applyFont="1" applyAlignment="1">
      <alignment horizontal="center"/>
    </xf>
    <xf numFmtId="3" fontId="8" fillId="0" borderId="3" xfId="0" applyNumberFormat="1" applyFont="1" applyBorder="1" applyAlignment="1">
      <alignment horizontal="center" vertical="center" wrapText="1"/>
    </xf>
    <xf numFmtId="165" fontId="1" fillId="0" borderId="0" xfId="0" applyNumberFormat="1" applyFont="1" applyAlignment="1">
      <alignment horizontal="center"/>
    </xf>
    <xf numFmtId="0" fontId="1" fillId="0" borderId="0" xfId="0" applyFont="1" applyFill="1" applyAlignment="1">
      <alignment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vertical="top" wrapText="1"/>
    </xf>
    <xf numFmtId="3" fontId="5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left"/>
    </xf>
    <xf numFmtId="165" fontId="5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0" xfId="0" applyFont="1" applyFill="1"/>
    <xf numFmtId="3" fontId="5" fillId="0" borderId="0" xfId="0" applyNumberFormat="1" applyFont="1" applyFill="1" applyAlignment="1">
      <alignment horizontal="center"/>
    </xf>
    <xf numFmtId="165" fontId="1" fillId="2" borderId="0" xfId="0" applyNumberFormat="1" applyFont="1" applyFill="1" applyAlignment="1">
      <alignment horizontal="center"/>
    </xf>
    <xf numFmtId="3" fontId="5" fillId="0" borderId="0" xfId="0" applyNumberFormat="1" applyFont="1" applyAlignment="1">
      <alignment horizontal="center"/>
    </xf>
    <xf numFmtId="0" fontId="0" fillId="3" borderId="0" xfId="0" applyFill="1"/>
    <xf numFmtId="0" fontId="9" fillId="3" borderId="0" xfId="0" applyFont="1" applyFill="1"/>
    <xf numFmtId="49" fontId="0" fillId="3" borderId="2" xfId="0" applyNumberFormat="1" applyFill="1" applyBorder="1"/>
    <xf numFmtId="0" fontId="0" fillId="4" borderId="1" xfId="0" applyFill="1" applyBorder="1"/>
    <xf numFmtId="164" fontId="0" fillId="4" borderId="1" xfId="0" applyNumberFormat="1" applyFill="1" applyBorder="1" applyAlignment="1">
      <alignment horizontal="left"/>
    </xf>
    <xf numFmtId="164" fontId="0" fillId="4" borderId="1" xfId="0" applyNumberFormat="1" applyFill="1" applyBorder="1"/>
    <xf numFmtId="4" fontId="0" fillId="4" borderId="1" xfId="0" applyNumberFormat="1" applyFill="1" applyBorder="1" applyAlignment="1">
      <alignment horizontal="left"/>
    </xf>
    <xf numFmtId="49" fontId="0" fillId="4" borderId="1" xfId="0" applyNumberFormat="1" applyFill="1" applyBorder="1"/>
    <xf numFmtId="0" fontId="1" fillId="0" borderId="11" xfId="0" applyFont="1" applyBorder="1" applyAlignment="1">
      <alignment horizontal="left" vertical="center"/>
    </xf>
    <xf numFmtId="0" fontId="1" fillId="0" borderId="12" xfId="0" applyFont="1" applyBorder="1"/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/>
    <xf numFmtId="3" fontId="7" fillId="0" borderId="14" xfId="0" applyNumberFormat="1" applyFont="1" applyBorder="1"/>
    <xf numFmtId="0" fontId="1" fillId="0" borderId="14" xfId="0" applyFont="1" applyBorder="1"/>
    <xf numFmtId="0" fontId="7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5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0" xfId="0" applyFont="1" applyAlignment="1">
      <alignment vertical="center"/>
    </xf>
    <xf numFmtId="165" fontId="7" fillId="2" borderId="0" xfId="0" applyNumberFormat="1" applyFont="1" applyFill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165" fontId="7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12" xfId="0" applyFont="1" applyBorder="1"/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/>
    <xf numFmtId="0" fontId="7" fillId="0" borderId="14" xfId="0" applyFont="1" applyBorder="1"/>
    <xf numFmtId="0" fontId="7" fillId="0" borderId="16" xfId="0" applyFont="1" applyBorder="1"/>
    <xf numFmtId="0" fontId="7" fillId="0" borderId="17" xfId="0" applyFont="1" applyBorder="1"/>
    <xf numFmtId="0" fontId="7" fillId="0" borderId="18" xfId="0" applyFont="1" applyBorder="1"/>
    <xf numFmtId="0" fontId="7" fillId="0" borderId="19" xfId="0" applyFont="1" applyBorder="1"/>
    <xf numFmtId="0" fontId="7" fillId="0" borderId="20" xfId="0" applyFont="1" applyBorder="1"/>
    <xf numFmtId="0" fontId="7" fillId="0" borderId="21" xfId="0" applyFont="1" applyBorder="1"/>
    <xf numFmtId="0" fontId="7" fillId="0" borderId="22" xfId="0" applyFont="1" applyBorder="1"/>
    <xf numFmtId="0" fontId="13" fillId="0" borderId="0" xfId="0" applyFont="1"/>
    <xf numFmtId="0" fontId="12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1" fontId="13" fillId="0" borderId="5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center" vertical="center" wrapText="1"/>
    </xf>
    <xf numFmtId="3" fontId="14" fillId="0" borderId="5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right" vertical="center"/>
    </xf>
    <xf numFmtId="3" fontId="15" fillId="0" borderId="9" xfId="0" applyNumberFormat="1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3" fontId="5" fillId="0" borderId="0" xfId="0" applyNumberFormat="1" applyFont="1" applyAlignment="1">
      <alignment horizontal="center"/>
    </xf>
    <xf numFmtId="165" fontId="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center"/>
    </xf>
    <xf numFmtId="3" fontId="5" fillId="2" borderId="0" xfId="0" applyNumberFormat="1" applyFont="1" applyFill="1" applyAlignment="1">
      <alignment horizontal="center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/>
    </xf>
    <xf numFmtId="167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165" fontId="5" fillId="0" borderId="0" xfId="0" applyNumberFormat="1" applyFont="1" applyAlignment="1">
      <alignment horizontal="center"/>
    </xf>
    <xf numFmtId="0" fontId="5" fillId="2" borderId="0" xfId="0" applyFont="1" applyFill="1" applyAlignment="1">
      <alignment horizontal="left"/>
    </xf>
    <xf numFmtId="0" fontId="1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7" fillId="2" borderId="0" xfId="0" applyFont="1" applyFill="1" applyAlignment="1">
      <alignment horizontal="left" vertical="center"/>
    </xf>
    <xf numFmtId="165" fontId="1" fillId="2" borderId="0" xfId="0" applyNumberFormat="1" applyFont="1" applyFill="1" applyAlignment="1">
      <alignment horizontal="left"/>
    </xf>
    <xf numFmtId="0" fontId="2" fillId="0" borderId="0" xfId="0" applyFont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165" fontId="7" fillId="2" borderId="0" xfId="0" applyNumberFormat="1" applyFont="1" applyFill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1" fillId="2" borderId="0" xfId="0" applyFont="1" applyFill="1" applyAlignment="1">
      <alignment horizontal="left" vertical="center"/>
    </xf>
    <xf numFmtId="0" fontId="7" fillId="0" borderId="15" xfId="0" applyFont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15240</xdr:colOff>
          <xdr:row>0</xdr:row>
          <xdr:rowOff>68580</xdr:rowOff>
        </xdr:from>
        <xdr:to>
          <xdr:col>3</xdr:col>
          <xdr:colOff>91440</xdr:colOff>
          <xdr:row>3</xdr:row>
          <xdr:rowOff>0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1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15240</xdr:colOff>
          <xdr:row>0</xdr:row>
          <xdr:rowOff>68580</xdr:rowOff>
        </xdr:from>
        <xdr:to>
          <xdr:col>3</xdr:col>
          <xdr:colOff>91440</xdr:colOff>
          <xdr:row>3</xdr:row>
          <xdr:rowOff>0</xdr:rowOff>
        </xdr:to>
        <xdr:sp macro="" textlink="">
          <xdr:nvSpPr>
            <xdr:cNvPr id="10241" name="Object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2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15240</xdr:colOff>
          <xdr:row>0</xdr:row>
          <xdr:rowOff>68580</xdr:rowOff>
        </xdr:from>
        <xdr:to>
          <xdr:col>3</xdr:col>
          <xdr:colOff>91440</xdr:colOff>
          <xdr:row>3</xdr:row>
          <xdr:rowOff>0</xdr:rowOff>
        </xdr:to>
        <xdr:sp macro="" textlink="">
          <xdr:nvSpPr>
            <xdr:cNvPr id="19457" name="Object 1" hidden="1">
              <a:extLst>
                <a:ext uri="{63B3BB69-23CF-44E3-9099-C40C66FF867C}">
                  <a14:compatExt spid="_x0000_s19457"/>
                </a:ext>
                <a:ext uri="{FF2B5EF4-FFF2-40B4-BE49-F238E27FC236}">
                  <a16:creationId xmlns:a16="http://schemas.microsoft.com/office/drawing/2014/main" id="{00000000-0008-0000-0300-000001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27A10-1536-4292-B36B-4C6E8514CE58}">
  <sheetPr>
    <tabColor rgb="FFFF0000"/>
  </sheetPr>
  <dimension ref="B1:T23"/>
  <sheetViews>
    <sheetView showGridLines="0" topLeftCell="A4" workbookViewId="0">
      <selection activeCell="G19" sqref="G19"/>
    </sheetView>
  </sheetViews>
  <sheetFormatPr defaultRowHeight="18" x14ac:dyDescent="0.35"/>
  <cols>
    <col min="1" max="1" width="9" style="35"/>
    <col min="2" max="2" width="16.875" style="35" bestFit="1" customWidth="1"/>
    <col min="3" max="3" width="65.375" style="35" customWidth="1"/>
    <col min="4" max="12" width="9" style="35"/>
    <col min="13" max="24" width="0" style="35" hidden="1" customWidth="1"/>
    <col min="25" max="16384" width="9" style="35"/>
  </cols>
  <sheetData>
    <row r="1" spans="2:20" x14ac:dyDescent="0.35">
      <c r="C1" s="91" t="s">
        <v>90</v>
      </c>
    </row>
    <row r="2" spans="2:20" x14ac:dyDescent="0.35">
      <c r="C2" s="91"/>
    </row>
    <row r="3" spans="2:20" x14ac:dyDescent="0.35">
      <c r="B3" s="36" t="s">
        <v>24</v>
      </c>
      <c r="C3" s="38" t="s">
        <v>104</v>
      </c>
    </row>
    <row r="4" spans="2:20" x14ac:dyDescent="0.35">
      <c r="B4" s="36" t="s">
        <v>29</v>
      </c>
      <c r="C4" s="38" t="s">
        <v>100</v>
      </c>
    </row>
    <row r="5" spans="2:20" x14ac:dyDescent="0.35">
      <c r="B5" s="36" t="s">
        <v>89</v>
      </c>
      <c r="C5" s="39">
        <v>37427667</v>
      </c>
      <c r="R5" s="35">
        <v>0</v>
      </c>
      <c r="S5" s="35" t="str">
        <f>LEFT(C5,4)</f>
        <v>3742</v>
      </c>
      <c r="T5" s="35" t="str">
        <f>RIGHT(C5,4)</f>
        <v>7667</v>
      </c>
    </row>
    <row r="6" spans="2:20" x14ac:dyDescent="0.35">
      <c r="B6" s="36" t="s">
        <v>32</v>
      </c>
      <c r="C6" s="40" t="s">
        <v>36</v>
      </c>
    </row>
    <row r="7" spans="2:20" x14ac:dyDescent="0.35">
      <c r="B7" s="36" t="s">
        <v>33</v>
      </c>
      <c r="C7" s="40" t="s">
        <v>37</v>
      </c>
    </row>
    <row r="8" spans="2:20" x14ac:dyDescent="0.35">
      <c r="B8" s="36" t="s">
        <v>34</v>
      </c>
      <c r="C8" s="40" t="s">
        <v>96</v>
      </c>
    </row>
    <row r="9" spans="2:20" x14ac:dyDescent="0.35">
      <c r="B9" s="36" t="s">
        <v>35</v>
      </c>
      <c r="C9" s="41">
        <v>30000</v>
      </c>
    </row>
    <row r="10" spans="2:20" x14ac:dyDescent="0.35">
      <c r="B10" s="36" t="s">
        <v>30</v>
      </c>
      <c r="C10" s="40" t="s">
        <v>38</v>
      </c>
    </row>
    <row r="11" spans="2:20" x14ac:dyDescent="0.35">
      <c r="B11" s="36" t="s">
        <v>31</v>
      </c>
      <c r="C11" s="42" t="s">
        <v>39</v>
      </c>
    </row>
    <row r="12" spans="2:20" x14ac:dyDescent="0.35">
      <c r="B12" s="36" t="s">
        <v>102</v>
      </c>
      <c r="C12" s="42" t="s">
        <v>101</v>
      </c>
    </row>
    <row r="13" spans="2:20" x14ac:dyDescent="0.35">
      <c r="B13" s="36" t="s">
        <v>103</v>
      </c>
      <c r="C13" s="37"/>
    </row>
    <row r="14" spans="2:20" x14ac:dyDescent="0.35">
      <c r="B14" s="36" t="s">
        <v>40</v>
      </c>
      <c r="C14" s="40" t="s">
        <v>42</v>
      </c>
    </row>
    <row r="15" spans="2:20" x14ac:dyDescent="0.35">
      <c r="B15" s="36" t="s">
        <v>15</v>
      </c>
      <c r="C15" s="40" t="s">
        <v>43</v>
      </c>
    </row>
    <row r="16" spans="2:20" x14ac:dyDescent="0.35">
      <c r="B16" s="36" t="s">
        <v>41</v>
      </c>
      <c r="C16" s="40" t="s">
        <v>44</v>
      </c>
    </row>
    <row r="17" spans="2:3" x14ac:dyDescent="0.35">
      <c r="B17" s="36" t="s">
        <v>15</v>
      </c>
      <c r="C17" s="40" t="s">
        <v>45</v>
      </c>
    </row>
    <row r="18" spans="2:3" x14ac:dyDescent="0.35">
      <c r="B18" s="36" t="s">
        <v>41</v>
      </c>
      <c r="C18" s="40" t="s">
        <v>46</v>
      </c>
    </row>
    <row r="19" spans="2:3" x14ac:dyDescent="0.35">
      <c r="B19" s="36" t="s">
        <v>15</v>
      </c>
      <c r="C19" s="40" t="s">
        <v>47</v>
      </c>
    </row>
    <row r="21" spans="2:3" x14ac:dyDescent="0.35">
      <c r="B21" s="36" t="s">
        <v>71</v>
      </c>
      <c r="C21" s="40" t="s">
        <v>73</v>
      </c>
    </row>
    <row r="22" spans="2:3" x14ac:dyDescent="0.35">
      <c r="B22" s="36" t="s">
        <v>72</v>
      </c>
      <c r="C22" s="40" t="s">
        <v>73</v>
      </c>
    </row>
    <row r="23" spans="2:3" x14ac:dyDescent="0.35">
      <c r="B23" s="36" t="s">
        <v>10</v>
      </c>
      <c r="C23" s="40" t="s">
        <v>78</v>
      </c>
    </row>
  </sheetData>
  <mergeCells count="1">
    <mergeCell ref="C1:C2"/>
  </mergeCells>
  <phoneticPr fontId="11" type="noConversion"/>
  <dataValidations count="1">
    <dataValidation type="list" allowBlank="1" showInputMessage="1" showErrorMessage="1" sqref="C4" xr:uid="{79904F8E-7EB0-4DBF-B410-D28E5EB74551}">
      <formula1>"จัดทำแบบรูปรายการงานก่อสร้าง,กำหนดราคากลาง,ตรวจรับพัสดุ,ตรวจรับพัสดุในงานจ้างก่อสร้าง,จัดทำร่างขอบเขตงานฯ,พิจารณาผลประกวดราคาอิเล็กทรอนิกส์,พิจารณาผลการสอบราคา"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280FC-091A-4358-8271-E7ECEB933D18}">
  <sheetPr>
    <tabColor rgb="FFFFC000"/>
  </sheetPr>
  <dimension ref="A2:AM84"/>
  <sheetViews>
    <sheetView showGridLines="0" tabSelected="1" topLeftCell="A10" workbookViewId="0">
      <selection activeCell="A36" sqref="A36"/>
    </sheetView>
  </sheetViews>
  <sheetFormatPr defaultColWidth="2.625" defaultRowHeight="19.2" x14ac:dyDescent="0.35"/>
  <cols>
    <col min="1" max="3" width="2.625" style="9"/>
    <col min="4" max="4" width="2.625" style="9" customWidth="1"/>
    <col min="5" max="5" width="2.625" style="9"/>
    <col min="6" max="6" width="4.625" style="9" bestFit="1" customWidth="1"/>
    <col min="7" max="14" width="2.625" style="9"/>
    <col min="15" max="15" width="2.625" style="9" customWidth="1"/>
    <col min="16" max="19" width="2.625" style="9"/>
    <col min="20" max="20" width="2.625" style="9" customWidth="1"/>
    <col min="21" max="16384" width="2.625" style="9"/>
  </cols>
  <sheetData>
    <row r="2" spans="1:39" ht="21" customHeight="1" x14ac:dyDescent="0.35">
      <c r="B2" s="96" t="s">
        <v>23</v>
      </c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10"/>
      <c r="AM2" s="10"/>
    </row>
    <row r="3" spans="1:39" ht="7.95" customHeight="1" x14ac:dyDescent="0.35"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10"/>
      <c r="AM3" s="10"/>
    </row>
    <row r="4" spans="1:39" x14ac:dyDescent="0.35">
      <c r="A4" s="11" t="s">
        <v>24</v>
      </c>
      <c r="F4" s="9" t="str">
        <f>กรอกข้อมูล!C3&amp;" คณะกรรมการ"&amp;กรอกข้อมูล!C4&amp;" โทร."&amp;กรอกข้อมูล!R5&amp;"-"&amp;กรอกข้อมูล!S5&amp;"-"&amp;กรอกข้อมูล!T5</f>
        <v>องค์การบริหารส่วนตำบลน่าอยู่ คณะกรรมการตรวจรับพัสดุในงานจ้างก่อสร้าง โทร.0-3742-7667</v>
      </c>
    </row>
    <row r="5" spans="1:39" x14ac:dyDescent="0.35">
      <c r="A5" s="11" t="s">
        <v>25</v>
      </c>
      <c r="H5" s="9" t="s">
        <v>80</v>
      </c>
      <c r="R5" s="11" t="s">
        <v>2</v>
      </c>
      <c r="T5" s="100">
        <f ca="1">NOW()</f>
        <v>44085.901605324078</v>
      </c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</row>
    <row r="6" spans="1:39" x14ac:dyDescent="0.35">
      <c r="A6" s="11" t="s">
        <v>26</v>
      </c>
      <c r="C6" s="9" t="str">
        <f>"ขออนุมัติเบิกจ่ายเงินค่าตอบแทนคณะกรรมการ"&amp;กรอกข้อมูล!C4</f>
        <v>ขออนุมัติเบิกจ่ายเงินค่าตอบแทนคณะกรรมการตรวจรับพัสดุในงานจ้างก่อสร้าง</v>
      </c>
    </row>
    <row r="7" spans="1:39" ht="7.95" customHeight="1" x14ac:dyDescent="0.35"/>
    <row r="8" spans="1:39" x14ac:dyDescent="0.35">
      <c r="A8" s="9" t="s">
        <v>27</v>
      </c>
      <c r="C8" s="9" t="str">
        <f>"นายก"&amp;กรอกข้อมูล!C3</f>
        <v>นายกองค์การบริหารส่วนตำบลน่าอยู่</v>
      </c>
    </row>
    <row r="9" spans="1:39" ht="7.95" customHeight="1" x14ac:dyDescent="0.35"/>
    <row r="10" spans="1:39" x14ac:dyDescent="0.35">
      <c r="F10" s="11" t="s">
        <v>28</v>
      </c>
    </row>
    <row r="11" spans="1:39" ht="21" customHeight="1" x14ac:dyDescent="0.35">
      <c r="A11" s="98" t="str">
        <f>"                        ตามที่"&amp;กรอกข้อมูล!C3&amp;" ดำเนินโครงการ"&amp;กรอกข้อมูล!C6&amp;" ปริมาณงาน "&amp;กรอกข้อมูล!C7&amp;" "&amp;กรอกข้อมูล!C8&amp;" งบประมาณ "&amp;FIXED(กรอกข้อมูล!C9,0)&amp;".- บาท (-"&amp;BAHTTEXT(กรอกข้อมูล!C9)&amp;"-) โดยแต่งตั้งคณะกรรมการ"&amp;กรอกข้อมูล!C4&amp;" ตามคำสั่ง"&amp;กรอกข้อมูล!C3&amp;" ที่ "&amp;กรอกข้อมูล!C10&amp;" ลงวันที่ "&amp;กรอกข้อมูล!C11&amp;" ตามรายนามดังต่อไปนี้"</f>
        <v xml:space="preserve">                        ตามที่องค์การบริหารส่วนตำบลน่าอยู่ ดำเนินโครงการก่อสร้างถนนคอนกรีตเสริมเหล็ก ปริมาณงาน กว้าง 5 ม.ยาว 105 ม. หนา 0.15 ม. หมู่ที่ 1 บ้านสระหลวง ตำบลไทรเดี่ยว อำเภอคลองหาด จังหวัดสระแก้ว งบประมาณ 30,000.- บาท (-สามหมื่นบาทถ้วน-) โดยแต่งตั้งคณะกรรมการตรวจรับพัสดุในงานจ้างก่อสร้าง ตามคำสั่งองค์การบริหารส่วนตำบลน่าอยู่ ที่ 124/2563 ลงวันที่ 13 กรกฎาคม 2563 ตามรายนามดังต่อไปนี้</v>
      </c>
      <c r="B11" s="98"/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98"/>
      <c r="AB11" s="98"/>
      <c r="AC11" s="98"/>
      <c r="AD11" s="98"/>
      <c r="AE11" s="98"/>
      <c r="AF11" s="98"/>
      <c r="AG11" s="98"/>
      <c r="AH11" s="98"/>
      <c r="AI11" s="98"/>
      <c r="AJ11" s="98"/>
      <c r="AK11" s="98"/>
      <c r="AL11" s="12"/>
      <c r="AM11" s="12"/>
    </row>
    <row r="12" spans="1:39" x14ac:dyDescent="0.35">
      <c r="A12" s="98"/>
      <c r="B12" s="98"/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98"/>
      <c r="Q12" s="98"/>
      <c r="R12" s="98"/>
      <c r="S12" s="98"/>
      <c r="T12" s="98"/>
      <c r="U12" s="98"/>
      <c r="V12" s="98"/>
      <c r="W12" s="98"/>
      <c r="X12" s="98"/>
      <c r="Y12" s="98"/>
      <c r="Z12" s="98"/>
      <c r="AA12" s="98"/>
      <c r="AB12" s="98"/>
      <c r="AC12" s="98"/>
      <c r="AD12" s="98"/>
      <c r="AE12" s="98"/>
      <c r="AF12" s="98"/>
      <c r="AG12" s="98"/>
      <c r="AH12" s="98"/>
      <c r="AI12" s="98"/>
      <c r="AJ12" s="98"/>
      <c r="AK12" s="98"/>
      <c r="AL12" s="12"/>
      <c r="AM12" s="12"/>
    </row>
    <row r="13" spans="1:39" x14ac:dyDescent="0.35">
      <c r="A13" s="98"/>
      <c r="B13" s="98"/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98"/>
      <c r="AA13" s="98"/>
      <c r="AB13" s="98"/>
      <c r="AC13" s="98"/>
      <c r="AD13" s="98"/>
      <c r="AE13" s="98"/>
      <c r="AF13" s="98"/>
      <c r="AG13" s="98"/>
      <c r="AH13" s="98"/>
      <c r="AI13" s="98"/>
      <c r="AJ13" s="98"/>
      <c r="AK13" s="98"/>
      <c r="AL13" s="12"/>
      <c r="AM13" s="12"/>
    </row>
    <row r="14" spans="1:39" x14ac:dyDescent="0.35">
      <c r="A14" s="98"/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98"/>
      <c r="X14" s="98"/>
      <c r="Y14" s="98"/>
      <c r="Z14" s="98"/>
      <c r="AA14" s="98"/>
      <c r="AB14" s="98"/>
      <c r="AC14" s="98"/>
      <c r="AD14" s="98"/>
      <c r="AE14" s="98"/>
      <c r="AF14" s="98"/>
      <c r="AG14" s="98"/>
      <c r="AH14" s="98"/>
      <c r="AI14" s="98"/>
      <c r="AJ14" s="98"/>
      <c r="AK14" s="98"/>
      <c r="AL14" s="12"/>
      <c r="AM14" s="12"/>
    </row>
    <row r="15" spans="1:39" x14ac:dyDescent="0.35">
      <c r="F15" s="13">
        <v>1</v>
      </c>
      <c r="G15" s="9" t="str">
        <f>กรอกข้อมูล!C14</f>
        <v>นายธราเทพ  ทองเบ้า</v>
      </c>
      <c r="R15" s="9" t="s">
        <v>15</v>
      </c>
      <c r="V15" s="9" t="str">
        <f>กรอกข้อมูล!C15</f>
        <v>ผู้อำนวยการกองช่าง</v>
      </c>
      <c r="AF15" s="9" t="s">
        <v>48</v>
      </c>
    </row>
    <row r="16" spans="1:39" x14ac:dyDescent="0.35">
      <c r="F16" s="13">
        <v>2</v>
      </c>
      <c r="G16" s="9" t="str">
        <f>กรอกข้อมูล!C16</f>
        <v>นายนิธิพันธ์ ประเสริฐศรี</v>
      </c>
      <c r="R16" s="9" t="s">
        <v>15</v>
      </c>
      <c r="V16" s="9" t="str">
        <f>กรอกข้อมูล!C17</f>
        <v>นายช่างโยธาชำนาญงาน</v>
      </c>
      <c r="AF16" s="9" t="s">
        <v>49</v>
      </c>
    </row>
    <row r="17" spans="1:39" x14ac:dyDescent="0.35">
      <c r="F17" s="13">
        <v>3</v>
      </c>
      <c r="G17" s="9" t="str">
        <f>กรอกข้อมูล!C18</f>
        <v>นายรังสรรค์ เพ็ชรวิเศษ</v>
      </c>
      <c r="R17" s="9" t="s">
        <v>15</v>
      </c>
      <c r="V17" s="9" t="str">
        <f>กรอกข้อมูล!C19</f>
        <v>ผู้ช่วยนายช่างโยธา</v>
      </c>
      <c r="AF17" s="9" t="s">
        <v>49</v>
      </c>
    </row>
    <row r="18" spans="1:39" ht="7.95" customHeight="1" x14ac:dyDescent="0.35"/>
    <row r="19" spans="1:39" x14ac:dyDescent="0.35">
      <c r="F19" s="11" t="s">
        <v>50</v>
      </c>
    </row>
    <row r="20" spans="1:39" ht="21" customHeight="1" x14ac:dyDescent="0.35">
      <c r="A20" s="98" t="str">
        <f>"                       คณะกรรมการ"&amp;กรอกข้อมูล!C4&amp;" ได้ปฏิบัติหน้าที่ตามที่ได้รับมอบหมายแล้ว และมีสิทธิ์ได้รับค่าตอบแทนตามหลักเกณฑ์เบิกจ่ายค่าตอบแทนบุคคลหรือคณะกรรมการ ตามหนังสือกระทรวงการคลัง ด่วนที่สุดที่ กค ๐๕๐๒.๕/ว ๘๕ ลงวันที่ ๖ กันยายน ๒๕๖๑"&amp;" โดยพระราชบัญญัติการจัดซื้อจัดจ้างและการบริหารพัสดุภาครัฐ พ.ศ. ๒๕๖๐ ได้กำหนดให้บุคคลหรือคณะกรรมการผู้รับผิดชอบการจัดซื้อจัดจ้างและการบริหารพัสดุภาครัฐ ได้รับค่าตอบแทน ตามที่กระทรวงการคลังกำหนด "</f>
        <v xml:space="preserve">                       คณะกรรมการตรวจรับพัสดุในงานจ้างก่อสร้าง ได้ปฏิบัติหน้าที่ตามที่ได้รับมอบหมายแล้ว และมีสิทธิ์ได้รับค่าตอบแทนตามหลักเกณฑ์เบิกจ่ายค่าตอบแทนบุคคลหรือคณะกรรมการ ตามหนังสือกระทรวงการคลัง ด่วนที่สุดที่ กค ๐๕๐๒.๕/ว ๘๕ ลงวันที่ ๖ กันยายน ๒๕๖๑ โดยพระราชบัญญัติการจัดซื้อจัดจ้างและการบริหารพัสดุภาครัฐ พ.ศ. ๒๕๖๐ ได้กำหนดให้บุคคลหรือคณะกรรมการผู้รับผิดชอบการจัดซื้อจัดจ้างและการบริหารพัสดุภาครัฐ ได้รับค่าตอบแทน ตามที่กระทรวงการคลังกำหนด </v>
      </c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12"/>
      <c r="AM20" s="12"/>
    </row>
    <row r="21" spans="1:39" x14ac:dyDescent="0.35">
      <c r="A21" s="98"/>
      <c r="B21" s="98"/>
      <c r="C21" s="98"/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8"/>
      <c r="T21" s="98"/>
      <c r="U21" s="98"/>
      <c r="V21" s="98"/>
      <c r="W21" s="98"/>
      <c r="X21" s="98"/>
      <c r="Y21" s="98"/>
      <c r="Z21" s="98"/>
      <c r="AA21" s="98"/>
      <c r="AB21" s="98"/>
      <c r="AC21" s="98"/>
      <c r="AD21" s="98"/>
      <c r="AE21" s="98"/>
      <c r="AF21" s="98"/>
      <c r="AG21" s="98"/>
      <c r="AH21" s="98"/>
      <c r="AI21" s="98"/>
      <c r="AJ21" s="98"/>
      <c r="AK21" s="98"/>
      <c r="AL21" s="12"/>
      <c r="AM21" s="12"/>
    </row>
    <row r="22" spans="1:39" x14ac:dyDescent="0.35">
      <c r="A22" s="98"/>
      <c r="B22" s="98"/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8"/>
      <c r="S22" s="98"/>
      <c r="T22" s="98"/>
      <c r="U22" s="98"/>
      <c r="V22" s="98"/>
      <c r="W22" s="98"/>
      <c r="X22" s="98"/>
      <c r="Y22" s="98"/>
      <c r="Z22" s="98"/>
      <c r="AA22" s="98"/>
      <c r="AB22" s="98"/>
      <c r="AC22" s="98"/>
      <c r="AD22" s="98"/>
      <c r="AE22" s="98"/>
      <c r="AF22" s="98"/>
      <c r="AG22" s="98"/>
      <c r="AH22" s="98"/>
      <c r="AI22" s="98"/>
      <c r="AJ22" s="98"/>
      <c r="AK22" s="98"/>
      <c r="AL22" s="12"/>
      <c r="AM22" s="12"/>
    </row>
    <row r="23" spans="1:39" x14ac:dyDescent="0.35">
      <c r="A23" s="98"/>
      <c r="B23" s="98"/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98"/>
      <c r="U23" s="98"/>
      <c r="V23" s="98"/>
      <c r="W23" s="98"/>
      <c r="X23" s="98"/>
      <c r="Y23" s="98"/>
      <c r="Z23" s="98"/>
      <c r="AA23" s="98"/>
      <c r="AB23" s="98"/>
      <c r="AC23" s="98"/>
      <c r="AD23" s="98"/>
      <c r="AE23" s="98"/>
      <c r="AF23" s="98"/>
      <c r="AG23" s="98"/>
      <c r="AH23" s="98"/>
      <c r="AI23" s="98"/>
      <c r="AJ23" s="98"/>
      <c r="AK23" s="98"/>
      <c r="AL23" s="12"/>
      <c r="AM23" s="12"/>
    </row>
    <row r="24" spans="1:39" x14ac:dyDescent="0.35">
      <c r="A24" s="98"/>
      <c r="B24" s="98"/>
      <c r="C24" s="98"/>
      <c r="D24" s="98"/>
      <c r="E24" s="98"/>
      <c r="F24" s="98"/>
      <c r="G24" s="98"/>
      <c r="H24" s="98"/>
      <c r="I24" s="98"/>
      <c r="J24" s="98"/>
      <c r="K24" s="98"/>
      <c r="L24" s="98"/>
      <c r="M24" s="98"/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12"/>
      <c r="AM24" s="12"/>
    </row>
    <row r="25" spans="1:39" x14ac:dyDescent="0.35">
      <c r="F25" s="11" t="s">
        <v>51</v>
      </c>
    </row>
    <row r="26" spans="1:39" x14ac:dyDescent="0.35">
      <c r="F26" s="9" t="s">
        <v>52</v>
      </c>
    </row>
    <row r="27" spans="1:39" x14ac:dyDescent="0.35">
      <c r="A27" s="97" t="s">
        <v>54</v>
      </c>
      <c r="B27" s="97"/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97"/>
      <c r="R27" s="97"/>
      <c r="S27" s="97"/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7"/>
      <c r="AJ27" s="97"/>
      <c r="AK27" s="97"/>
    </row>
    <row r="28" spans="1:39" x14ac:dyDescent="0.35">
      <c r="A28" s="97"/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</row>
    <row r="29" spans="1:39" x14ac:dyDescent="0.35">
      <c r="A29" s="97" t="s">
        <v>55</v>
      </c>
      <c r="B29" s="97"/>
      <c r="C29" s="97"/>
      <c r="D29" s="97"/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</row>
    <row r="30" spans="1:39" x14ac:dyDescent="0.35">
      <c r="A30" s="97"/>
      <c r="B30" s="97"/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</row>
    <row r="31" spans="1:39" x14ac:dyDescent="0.35">
      <c r="A31" s="101" t="s">
        <v>56</v>
      </c>
      <c r="B31" s="101"/>
      <c r="C31" s="101"/>
      <c r="D31" s="101"/>
      <c r="E31" s="101"/>
      <c r="F31" s="101"/>
      <c r="G31" s="101"/>
      <c r="H31" s="101"/>
      <c r="I31" s="101"/>
      <c r="J31" s="101"/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X31" s="101"/>
      <c r="Y31" s="101"/>
      <c r="Z31" s="101"/>
      <c r="AA31" s="101"/>
      <c r="AB31" s="101"/>
      <c r="AC31" s="101"/>
      <c r="AD31" s="101"/>
      <c r="AE31" s="101"/>
      <c r="AF31" s="101"/>
      <c r="AG31" s="101"/>
      <c r="AH31" s="101"/>
      <c r="AI31" s="101"/>
      <c r="AJ31" s="101"/>
      <c r="AK31" s="101"/>
    </row>
    <row r="32" spans="1:39" x14ac:dyDescent="0.35">
      <c r="A32" s="17"/>
      <c r="B32" s="17"/>
      <c r="C32" s="17"/>
      <c r="D32" s="17"/>
      <c r="E32" s="17"/>
      <c r="F32" s="28" t="s">
        <v>92</v>
      </c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</row>
    <row r="33" spans="1:37" x14ac:dyDescent="0.35">
      <c r="F33" s="9" t="s">
        <v>93</v>
      </c>
    </row>
    <row r="34" spans="1:37" x14ac:dyDescent="0.35">
      <c r="A34" s="9" t="s">
        <v>53</v>
      </c>
    </row>
    <row r="35" spans="1:37" x14ac:dyDescent="0.35">
      <c r="F35" s="9" t="str">
        <f>"๓.๔ ประกาศ"&amp;กรอกข้อมูล!C3&amp;" เรื่องกำหนดหลักเกณฑ์และอัตราการเบิกจ่ายค่าตอบแทน"</f>
        <v>๓.๔ ประกาศองค์การบริหารส่วนตำบลน่าอยู่ เรื่องกำหนดหลักเกณฑ์และอัตราการเบิกจ่ายค่าตอบแทน</v>
      </c>
    </row>
    <row r="36" spans="1:37" x14ac:dyDescent="0.35">
      <c r="A36" s="9" t="str">
        <f>"บุคคลหรือคณะกรรมการผู้รับผิดชอบการจัดซื้อจัดจ้างและบริหารพัสดุภาครัฐ ลงวันที่ "&amp;กรอกข้อมูล!C12</f>
        <v>บุคคลหรือคณะกรรมการผู้รับผิดชอบการจัดซื้อจัดจ้างและบริหารพัสดุภาครัฐ ลงวันที่ 14 กรกฎาคม 2563</v>
      </c>
    </row>
    <row r="37" spans="1:37" ht="7.95" customHeight="1" x14ac:dyDescent="0.35"/>
    <row r="38" spans="1:37" x14ac:dyDescent="0.35">
      <c r="F38" s="11" t="s">
        <v>68</v>
      </c>
    </row>
    <row r="39" spans="1:37" x14ac:dyDescent="0.35">
      <c r="F39" s="9" t="s">
        <v>97</v>
      </c>
    </row>
    <row r="40" spans="1:37" x14ac:dyDescent="0.35">
      <c r="F40" s="13">
        <v>1</v>
      </c>
      <c r="G40" s="9" t="str">
        <f>G15</f>
        <v>นายธราเทพ  ทองเบ้า</v>
      </c>
      <c r="R40" s="9" t="str">
        <f>R15</f>
        <v>ตำแหน่ง</v>
      </c>
      <c r="V40" s="9" t="str">
        <f>V15</f>
        <v>ผู้อำนวยการกองช่าง</v>
      </c>
      <c r="AF40" s="9" t="s">
        <v>21</v>
      </c>
    </row>
    <row r="41" spans="1:37" x14ac:dyDescent="0.35">
      <c r="A41" s="9" t="s">
        <v>58</v>
      </c>
      <c r="G41" s="93">
        <v>1</v>
      </c>
      <c r="H41" s="94"/>
      <c r="I41" s="9" t="s">
        <v>59</v>
      </c>
      <c r="M41" s="95">
        <v>1500</v>
      </c>
      <c r="N41" s="95"/>
      <c r="O41" s="95"/>
      <c r="P41" s="95"/>
      <c r="Q41" s="9" t="s">
        <v>6</v>
      </c>
      <c r="S41" s="9" t="s">
        <v>60</v>
      </c>
      <c r="V41" s="92">
        <f>G41*M41</f>
        <v>1500</v>
      </c>
      <c r="W41" s="92"/>
      <c r="X41" s="92"/>
      <c r="Y41" s="92"/>
      <c r="Z41" s="9" t="s">
        <v>6</v>
      </c>
    </row>
    <row r="42" spans="1:37" x14ac:dyDescent="0.35">
      <c r="F42" s="13">
        <v>2</v>
      </c>
      <c r="G42" s="9" t="str">
        <f>G16</f>
        <v>นายนิธิพันธ์ ประเสริฐศรี</v>
      </c>
      <c r="R42" s="9" t="str">
        <f>R16</f>
        <v>ตำแหน่ง</v>
      </c>
      <c r="V42" s="9" t="str">
        <f>V16</f>
        <v>นายช่างโยธาชำนาญงาน</v>
      </c>
      <c r="AF42" s="9" t="s">
        <v>22</v>
      </c>
    </row>
    <row r="43" spans="1:37" x14ac:dyDescent="0.35">
      <c r="A43" s="9" t="s">
        <v>58</v>
      </c>
      <c r="G43" s="93">
        <v>1</v>
      </c>
      <c r="H43" s="94"/>
      <c r="I43" s="9" t="s">
        <v>59</v>
      </c>
      <c r="M43" s="95">
        <v>1200</v>
      </c>
      <c r="N43" s="95"/>
      <c r="O43" s="95"/>
      <c r="P43" s="95"/>
      <c r="Q43" s="9" t="s">
        <v>6</v>
      </c>
      <c r="S43" s="9" t="s">
        <v>60</v>
      </c>
      <c r="V43" s="92">
        <f>G43*M43</f>
        <v>1200</v>
      </c>
      <c r="W43" s="92"/>
      <c r="X43" s="92"/>
      <c r="Y43" s="92"/>
      <c r="Z43" s="9" t="s">
        <v>6</v>
      </c>
    </row>
    <row r="44" spans="1:37" x14ac:dyDescent="0.35">
      <c r="G44" s="29"/>
      <c r="H44" s="30"/>
      <c r="I44" s="31"/>
      <c r="J44" s="31"/>
      <c r="K44" s="31"/>
      <c r="L44" s="31"/>
      <c r="M44" s="32"/>
      <c r="N44" s="32"/>
      <c r="O44" s="32"/>
      <c r="P44" s="32"/>
      <c r="V44" s="20"/>
      <c r="W44" s="20"/>
      <c r="X44" s="20"/>
      <c r="Y44" s="20"/>
    </row>
    <row r="45" spans="1:37" x14ac:dyDescent="0.35">
      <c r="G45" s="29"/>
      <c r="H45" s="30"/>
      <c r="I45" s="31"/>
      <c r="J45" s="31"/>
      <c r="K45" s="31"/>
      <c r="L45" s="31"/>
      <c r="M45" s="32"/>
      <c r="N45" s="32"/>
      <c r="O45" s="32"/>
      <c r="P45" s="32"/>
      <c r="V45" s="20"/>
      <c r="W45" s="20"/>
      <c r="X45" s="20"/>
      <c r="Y45" s="20"/>
    </row>
    <row r="46" spans="1:37" x14ac:dyDescent="0.35">
      <c r="AK46" s="15" t="str">
        <f>"/ ๓. "&amp;LEFT(G49,3)&amp;"…"</f>
        <v>/ ๓. นาย…</v>
      </c>
    </row>
    <row r="47" spans="1:37" x14ac:dyDescent="0.35">
      <c r="A47" s="99" t="s">
        <v>57</v>
      </c>
      <c r="B47" s="99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99"/>
      <c r="V47" s="99"/>
      <c r="W47" s="99"/>
      <c r="X47" s="99"/>
      <c r="Y47" s="99"/>
      <c r="Z47" s="99"/>
      <c r="AA47" s="99"/>
      <c r="AB47" s="99"/>
      <c r="AC47" s="99"/>
      <c r="AD47" s="99"/>
      <c r="AE47" s="99"/>
      <c r="AF47" s="99"/>
      <c r="AG47" s="99"/>
      <c r="AH47" s="99"/>
      <c r="AI47" s="99"/>
      <c r="AJ47" s="99"/>
      <c r="AK47" s="99"/>
    </row>
    <row r="48" spans="1:37" ht="7.95" customHeight="1" x14ac:dyDescent="0.35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</row>
    <row r="49" spans="1:37" x14ac:dyDescent="0.35">
      <c r="F49" s="13">
        <v>3</v>
      </c>
      <c r="G49" s="9" t="str">
        <f>G17</f>
        <v>นายรังสรรค์ เพ็ชรวิเศษ</v>
      </c>
      <c r="R49" s="9" t="str">
        <f>R17</f>
        <v>ตำแหน่ง</v>
      </c>
      <c r="V49" s="9" t="str">
        <f>V17</f>
        <v>ผู้ช่วยนายช่างโยธา</v>
      </c>
      <c r="AF49" s="9" t="s">
        <v>22</v>
      </c>
    </row>
    <row r="50" spans="1:37" x14ac:dyDescent="0.35">
      <c r="A50" s="9" t="s">
        <v>58</v>
      </c>
      <c r="G50" s="93">
        <v>1</v>
      </c>
      <c r="H50" s="94"/>
      <c r="I50" s="9" t="s">
        <v>59</v>
      </c>
      <c r="M50" s="95">
        <v>1200</v>
      </c>
      <c r="N50" s="95"/>
      <c r="O50" s="95"/>
      <c r="P50" s="95"/>
      <c r="Q50" s="9" t="s">
        <v>6</v>
      </c>
      <c r="S50" s="9" t="s">
        <v>60</v>
      </c>
      <c r="V50" s="92">
        <f>G50*M50</f>
        <v>1200</v>
      </c>
      <c r="W50" s="92"/>
      <c r="X50" s="92"/>
      <c r="Y50" s="92"/>
      <c r="Z50" s="9" t="s">
        <v>6</v>
      </c>
    </row>
    <row r="51" spans="1:37" x14ac:dyDescent="0.35">
      <c r="F51" s="9" t="s">
        <v>61</v>
      </c>
      <c r="L51" s="92">
        <f>SUM(V41,V43,V50)</f>
        <v>3900</v>
      </c>
      <c r="M51" s="92"/>
      <c r="N51" s="92"/>
      <c r="O51" s="92"/>
      <c r="P51" s="92"/>
      <c r="Q51" s="9" t="s">
        <v>6</v>
      </c>
      <c r="S51" s="9" t="str">
        <f>"("&amp;BAHTTEXT(L51)&amp;")"</f>
        <v>(สามพันเก้าร้อยบาทถ้วน)</v>
      </c>
    </row>
    <row r="52" spans="1:37" ht="7.95" customHeight="1" x14ac:dyDescent="0.35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</row>
    <row r="53" spans="1:37" x14ac:dyDescent="0.35">
      <c r="F53" s="9" t="s">
        <v>67</v>
      </c>
    </row>
    <row r="54" spans="1:37" x14ac:dyDescent="0.35">
      <c r="F54" s="13">
        <v>1</v>
      </c>
      <c r="G54" s="9" t="str">
        <f>"สำเนารายงานการ"&amp;กรอกข้อมูล!C4</f>
        <v>สำเนารายงานการตรวจรับพัสดุในงานจ้างก่อสร้าง</v>
      </c>
      <c r="AA54" s="9" t="s">
        <v>63</v>
      </c>
      <c r="AE54" s="13">
        <v>1</v>
      </c>
      <c r="AG54" s="9" t="s">
        <v>64</v>
      </c>
    </row>
    <row r="55" spans="1:37" x14ac:dyDescent="0.35">
      <c r="F55" s="13">
        <v>2</v>
      </c>
      <c r="G55" s="9" t="s">
        <v>62</v>
      </c>
      <c r="AA55" s="9" t="s">
        <v>63</v>
      </c>
      <c r="AE55" s="13">
        <v>1</v>
      </c>
      <c r="AG55" s="9" t="s">
        <v>64</v>
      </c>
    </row>
    <row r="56" spans="1:37" x14ac:dyDescent="0.35">
      <c r="F56" s="13">
        <v>3</v>
      </c>
      <c r="G56" s="9" t="s">
        <v>65</v>
      </c>
      <c r="AA56" s="9" t="s">
        <v>63</v>
      </c>
      <c r="AE56" s="13">
        <v>1</v>
      </c>
      <c r="AG56" s="9" t="s">
        <v>64</v>
      </c>
    </row>
    <row r="57" spans="1:37" ht="7.95" customHeight="1" x14ac:dyDescent="0.35"/>
    <row r="58" spans="1:37" x14ac:dyDescent="0.35">
      <c r="F58" s="9" t="s">
        <v>66</v>
      </c>
    </row>
    <row r="60" spans="1:37" x14ac:dyDescent="0.35">
      <c r="L60" s="15" t="s">
        <v>9</v>
      </c>
      <c r="X60" s="9" t="s">
        <v>21</v>
      </c>
    </row>
    <row r="61" spans="1:37" x14ac:dyDescent="0.35">
      <c r="M61" s="99" t="str">
        <f>"("&amp;G15&amp;")"</f>
        <v>(นายธราเทพ  ทองเบ้า)</v>
      </c>
      <c r="N61" s="99"/>
      <c r="O61" s="99"/>
      <c r="P61" s="99"/>
      <c r="Q61" s="99"/>
      <c r="R61" s="99"/>
      <c r="S61" s="99"/>
      <c r="T61" s="99"/>
      <c r="U61" s="99"/>
      <c r="V61" s="99"/>
      <c r="W61" s="99"/>
      <c r="X61" s="19"/>
    </row>
    <row r="62" spans="1:37" x14ac:dyDescent="0.35"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9"/>
    </row>
    <row r="63" spans="1:37" x14ac:dyDescent="0.35">
      <c r="L63" s="15" t="s">
        <v>9</v>
      </c>
      <c r="X63" s="9" t="s">
        <v>22</v>
      </c>
    </row>
    <row r="64" spans="1:37" x14ac:dyDescent="0.35">
      <c r="M64" s="99" t="str">
        <f>"("&amp;G16&amp;")"</f>
        <v>(นายนิธิพันธ์ ประเสริฐศรี)</v>
      </c>
      <c r="N64" s="99"/>
      <c r="O64" s="99"/>
      <c r="P64" s="99"/>
      <c r="Q64" s="99"/>
      <c r="R64" s="99"/>
      <c r="S64" s="99"/>
      <c r="T64" s="99"/>
      <c r="U64" s="99"/>
      <c r="V64" s="99"/>
      <c r="W64" s="99"/>
    </row>
    <row r="66" spans="2:24" x14ac:dyDescent="0.35">
      <c r="L66" s="15" t="s">
        <v>9</v>
      </c>
      <c r="X66" s="9" t="s">
        <v>22</v>
      </c>
    </row>
    <row r="67" spans="2:24" x14ac:dyDescent="0.35">
      <c r="M67" s="99" t="str">
        <f>"("&amp;G17&amp;")"</f>
        <v>(นายรังสรรค์ เพ็ชรวิเศษ)</v>
      </c>
      <c r="N67" s="99"/>
      <c r="O67" s="99"/>
      <c r="P67" s="99"/>
      <c r="Q67" s="99"/>
      <c r="R67" s="99"/>
      <c r="S67" s="99"/>
      <c r="T67" s="99"/>
      <c r="U67" s="99"/>
      <c r="V67" s="99"/>
      <c r="W67" s="99"/>
    </row>
    <row r="69" spans="2:24" x14ac:dyDescent="0.35">
      <c r="B69" s="9" t="s">
        <v>27</v>
      </c>
      <c r="D69" s="9" t="str">
        <f>C8</f>
        <v>นายกองค์การบริหารส่วนตำบลน่าอยู่</v>
      </c>
    </row>
    <row r="70" spans="2:24" x14ac:dyDescent="0.35">
      <c r="D70" s="9" t="s">
        <v>69</v>
      </c>
    </row>
    <row r="71" spans="2:24" x14ac:dyDescent="0.35">
      <c r="D71" s="9" t="s">
        <v>70</v>
      </c>
    </row>
    <row r="72" spans="2:24" x14ac:dyDescent="0.35">
      <c r="D72" s="9" t="s">
        <v>76</v>
      </c>
    </row>
    <row r="75" spans="2:24" x14ac:dyDescent="0.35">
      <c r="E75" s="99" t="str">
        <f>"("&amp;กรอกข้อมูล!C21&amp;")"</f>
        <v>(นายประยูร มณีฉาย)</v>
      </c>
      <c r="F75" s="99"/>
      <c r="G75" s="99"/>
      <c r="H75" s="99"/>
      <c r="I75" s="99"/>
      <c r="J75" s="99"/>
      <c r="K75" s="99"/>
      <c r="L75" s="99"/>
      <c r="M75" s="99"/>
      <c r="N75" s="99"/>
      <c r="O75" s="99"/>
      <c r="P75" s="99"/>
      <c r="Q75" s="99"/>
      <c r="R75" s="99"/>
      <c r="S75" s="99"/>
    </row>
    <row r="76" spans="2:24" x14ac:dyDescent="0.35">
      <c r="E76" s="99" t="str">
        <f>"ปลัด"&amp;กรอกข้อมูล!C3</f>
        <v>ปลัดองค์การบริหารส่วนตำบลน่าอยู่</v>
      </c>
      <c r="F76" s="99"/>
      <c r="G76" s="99"/>
      <c r="H76" s="99"/>
      <c r="I76" s="99"/>
      <c r="J76" s="99"/>
      <c r="K76" s="99"/>
      <c r="L76" s="99"/>
      <c r="M76" s="99"/>
      <c r="N76" s="99"/>
      <c r="O76" s="99"/>
      <c r="P76" s="99"/>
      <c r="Q76" s="99"/>
      <c r="R76" s="99"/>
      <c r="S76" s="99"/>
    </row>
    <row r="78" spans="2:24" x14ac:dyDescent="0.35">
      <c r="D78" s="9" t="s">
        <v>74</v>
      </c>
    </row>
    <row r="79" spans="2:24" x14ac:dyDescent="0.35">
      <c r="D79" s="9" t="s">
        <v>75</v>
      </c>
    </row>
    <row r="82" spans="5:19" x14ac:dyDescent="0.35">
      <c r="E82" s="99" t="str">
        <f>"("&amp;กรอกข้อมูล!C22&amp;")"</f>
        <v>(นายประยูร มณีฉาย)</v>
      </c>
      <c r="F82" s="99"/>
      <c r="G82" s="99"/>
      <c r="H82" s="99"/>
      <c r="I82" s="99"/>
      <c r="J82" s="99"/>
      <c r="K82" s="99"/>
      <c r="L82" s="99"/>
      <c r="M82" s="99"/>
      <c r="N82" s="99"/>
      <c r="O82" s="99"/>
      <c r="P82" s="99"/>
      <c r="Q82" s="99"/>
      <c r="R82" s="99"/>
      <c r="S82" s="99"/>
    </row>
    <row r="83" spans="5:19" x14ac:dyDescent="0.35">
      <c r="E83" s="99" t="s">
        <v>77</v>
      </c>
      <c r="F83" s="99"/>
      <c r="G83" s="99"/>
      <c r="H83" s="99"/>
      <c r="I83" s="99"/>
      <c r="J83" s="99"/>
      <c r="K83" s="99"/>
      <c r="L83" s="99"/>
      <c r="M83" s="99"/>
      <c r="N83" s="99"/>
      <c r="O83" s="99"/>
      <c r="P83" s="99"/>
      <c r="Q83" s="99"/>
      <c r="R83" s="99"/>
      <c r="S83" s="99"/>
    </row>
    <row r="84" spans="5:19" x14ac:dyDescent="0.35">
      <c r="E84" s="99" t="str">
        <f>"นายก"&amp;กรอกข้อมูล!C3</f>
        <v>นายกองค์การบริหารส่วนตำบลน่าอยู่</v>
      </c>
      <c r="F84" s="99"/>
      <c r="G84" s="99"/>
      <c r="H84" s="99"/>
      <c r="I84" s="99"/>
      <c r="J84" s="99"/>
      <c r="K84" s="99"/>
      <c r="L84" s="99"/>
      <c r="M84" s="99"/>
      <c r="N84" s="99"/>
      <c r="O84" s="99"/>
      <c r="P84" s="99"/>
      <c r="Q84" s="99"/>
      <c r="R84" s="99"/>
      <c r="S84" s="99"/>
    </row>
  </sheetData>
  <mergeCells count="26">
    <mergeCell ref="E84:S84"/>
    <mergeCell ref="T5:AE5"/>
    <mergeCell ref="E76:S76"/>
    <mergeCell ref="E75:S75"/>
    <mergeCell ref="E82:S82"/>
    <mergeCell ref="E83:S83"/>
    <mergeCell ref="M61:W61"/>
    <mergeCell ref="M67:W67"/>
    <mergeCell ref="M64:W64"/>
    <mergeCell ref="A31:AK31"/>
    <mergeCell ref="G50:H50"/>
    <mergeCell ref="M50:P50"/>
    <mergeCell ref="V50:Y50"/>
    <mergeCell ref="A47:AK47"/>
    <mergeCell ref="G41:H41"/>
    <mergeCell ref="M41:P41"/>
    <mergeCell ref="B2:AK3"/>
    <mergeCell ref="A27:AK28"/>
    <mergeCell ref="A29:AK30"/>
    <mergeCell ref="A11:AK14"/>
    <mergeCell ref="A20:AK24"/>
    <mergeCell ref="V41:Y41"/>
    <mergeCell ref="G43:H43"/>
    <mergeCell ref="M43:P43"/>
    <mergeCell ref="V43:Y43"/>
    <mergeCell ref="L51:P51"/>
  </mergeCells>
  <printOptions horizontalCentered="1"/>
  <pageMargins left="0.6692913385826772" right="0.47244094488188981" top="0.43307086614173229" bottom="0.31496062992125984" header="0.31496062992125984" footer="0.15748031496062992"/>
  <pageSetup paperSize="9" orientation="portrait" blackAndWhite="1" r:id="rId1"/>
  <ignoredErrors>
    <ignoredError sqref="V42" formula="1"/>
  </ignoredErrors>
  <drawing r:id="rId2"/>
  <legacyDrawing r:id="rId3"/>
  <oleObjects>
    <mc:AlternateContent xmlns:mc="http://schemas.openxmlformats.org/markup-compatibility/2006">
      <mc:Choice Requires="x14">
        <oleObject progId="Word.Picture.8" shapeId="4097" r:id="rId4">
          <objectPr defaultSize="0" autoPict="0" r:id="rId5">
            <anchor>
              <from>
                <xdr:col>0</xdr:col>
                <xdr:colOff>15240</xdr:colOff>
                <xdr:row>0</xdr:row>
                <xdr:rowOff>68580</xdr:rowOff>
              </from>
              <to>
                <xdr:col>3</xdr:col>
                <xdr:colOff>91440</xdr:colOff>
                <xdr:row>3</xdr:row>
                <xdr:rowOff>0</xdr:rowOff>
              </to>
            </anchor>
          </objectPr>
        </oleObject>
      </mc:Choice>
      <mc:Fallback>
        <oleObject progId="Word.Picture.8" shapeId="4097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8A53E-EDE2-4D26-B7CD-CC2F02AA9E35}">
  <sheetPr>
    <tabColor rgb="FFFFFF00"/>
  </sheetPr>
  <dimension ref="A2:AM84"/>
  <sheetViews>
    <sheetView showGridLines="0" workbookViewId="0">
      <selection activeCell="I34" sqref="I34"/>
    </sheetView>
  </sheetViews>
  <sheetFormatPr defaultColWidth="2.625" defaultRowHeight="19.2" x14ac:dyDescent="0.35"/>
  <cols>
    <col min="1" max="3" width="2.625" style="9"/>
    <col min="4" max="4" width="2.625" style="9" customWidth="1"/>
    <col min="5" max="5" width="2.625" style="9"/>
    <col min="6" max="6" width="4.625" style="9" bestFit="1" customWidth="1"/>
    <col min="7" max="14" width="2.625" style="9"/>
    <col min="15" max="15" width="2.625" style="9" customWidth="1"/>
    <col min="16" max="19" width="2.625" style="9"/>
    <col min="20" max="20" width="2.625" style="9" customWidth="1"/>
    <col min="21" max="16384" width="2.625" style="9"/>
  </cols>
  <sheetData>
    <row r="2" spans="1:39" ht="21" customHeight="1" x14ac:dyDescent="0.35">
      <c r="B2" s="96" t="s">
        <v>23</v>
      </c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10"/>
      <c r="AM2" s="10"/>
    </row>
    <row r="3" spans="1:39" ht="7.95" customHeight="1" x14ac:dyDescent="0.35"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10"/>
      <c r="AM3" s="10"/>
    </row>
    <row r="4" spans="1:39" x14ac:dyDescent="0.35">
      <c r="A4" s="11" t="s">
        <v>24</v>
      </c>
      <c r="F4" s="9" t="str">
        <f>กรอกข้อมูล!C3&amp;" คณะกรรมการตรวจรับพัสดุในงานจ้างก่อสร้าง โทร."&amp;กรอกข้อมูล!R5&amp;"-"&amp;กรอกข้อมูล!S5&amp;"-"&amp;กรอกข้อมูล!T5</f>
        <v>องค์การบริหารส่วนตำบลน่าอยู่ คณะกรรมการตรวจรับพัสดุในงานจ้างก่อสร้าง โทร.0-3742-7667</v>
      </c>
    </row>
    <row r="5" spans="1:39" x14ac:dyDescent="0.35">
      <c r="A5" s="11" t="s">
        <v>25</v>
      </c>
      <c r="H5" s="9" t="s">
        <v>80</v>
      </c>
      <c r="R5" s="11" t="s">
        <v>2</v>
      </c>
      <c r="T5" s="100">
        <f ca="1">NOW()</f>
        <v>44085.901605324078</v>
      </c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</row>
    <row r="6" spans="1:39" x14ac:dyDescent="0.35">
      <c r="A6" s="11" t="s">
        <v>26</v>
      </c>
      <c r="C6" s="9" t="str">
        <f>"ขออนุมัติเบิกจ่ายเงินค่าตอบแทนคณะกรรมการตรวจรับพัสดุในงานจ้างก่อสร้าง กรณีออกตรวจงานจ้าง"</f>
        <v>ขออนุมัติเบิกจ่ายเงินค่าตอบแทนคณะกรรมการตรวจรับพัสดุในงานจ้างก่อสร้าง กรณีออกตรวจงานจ้าง</v>
      </c>
    </row>
    <row r="7" spans="1:39" ht="7.95" customHeight="1" x14ac:dyDescent="0.35"/>
    <row r="8" spans="1:39" x14ac:dyDescent="0.35">
      <c r="A8" s="9" t="s">
        <v>27</v>
      </c>
      <c r="C8" s="9" t="str">
        <f>"นายก"&amp;กรอกข้อมูล!C3</f>
        <v>นายกองค์การบริหารส่วนตำบลน่าอยู่</v>
      </c>
    </row>
    <row r="9" spans="1:39" ht="7.95" customHeight="1" x14ac:dyDescent="0.35"/>
    <row r="10" spans="1:39" x14ac:dyDescent="0.35">
      <c r="F10" s="11" t="s">
        <v>28</v>
      </c>
    </row>
    <row r="11" spans="1:39" ht="21" customHeight="1" x14ac:dyDescent="0.35">
      <c r="A11" s="98" t="str">
        <f>"                        ตามที่"&amp;กรอกข้อมูล!C3&amp;" ดำเนินโครงการ"&amp;กรอกข้อมูล!C6&amp;" ปริมาณงาน "&amp;กรอกข้อมูล!C7&amp;" สถานที่ "&amp;กรอกข้อมูล!C8&amp;" งบประมาณ "&amp;FIXED(กรอกข้อมูล!C9,0)&amp;".- บาท (-"&amp;BAHTTEXT(กรอกข้อมูล!C9)&amp;"-) โดยแต่งตั้งคณะกรรมการตรวจรับพัสดุในงานจ้างก่อสร้าง ตามคำสั่ง"&amp;กรอกข้อมูล!C3&amp;" ที่ "&amp;กรอกข้อมูล!C10&amp;" ลงวันที่ "&amp;กรอกข้อมูล!C11&amp;" ตามรายนามดังต่อไปนี้"</f>
        <v xml:space="preserve">                        ตามที่องค์การบริหารส่วนตำบลน่าอยู่ ดำเนินโครงการก่อสร้างถนนคอนกรีตเสริมเหล็ก ปริมาณงาน กว้าง 5 ม.ยาว 105 ม. หนา 0.15 ม. สถานที่ หมู่ที่ 1 บ้านสระหลวง ตำบลไทรเดี่ยว อำเภอคลองหาด จังหวัดสระแก้ว งบประมาณ 30,000.- บาท (-สามหมื่นบาทถ้วน-) โดยแต่งตั้งคณะกรรมการตรวจรับพัสดุในงานจ้างก่อสร้าง ตามคำสั่งองค์การบริหารส่วนตำบลน่าอยู่ ที่ 124/2563 ลงวันที่ 13 กรกฎาคม 2563 ตามรายนามดังต่อไปนี้</v>
      </c>
      <c r="B11" s="98"/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98"/>
      <c r="AB11" s="98"/>
      <c r="AC11" s="98"/>
      <c r="AD11" s="98"/>
      <c r="AE11" s="98"/>
      <c r="AF11" s="98"/>
      <c r="AG11" s="98"/>
      <c r="AH11" s="98"/>
      <c r="AI11" s="98"/>
      <c r="AJ11" s="98"/>
      <c r="AK11" s="98"/>
      <c r="AL11" s="18"/>
      <c r="AM11" s="18"/>
    </row>
    <row r="12" spans="1:39" x14ac:dyDescent="0.35">
      <c r="A12" s="98"/>
      <c r="B12" s="98"/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98"/>
      <c r="Q12" s="98"/>
      <c r="R12" s="98"/>
      <c r="S12" s="98"/>
      <c r="T12" s="98"/>
      <c r="U12" s="98"/>
      <c r="V12" s="98"/>
      <c r="W12" s="98"/>
      <c r="X12" s="98"/>
      <c r="Y12" s="98"/>
      <c r="Z12" s="98"/>
      <c r="AA12" s="98"/>
      <c r="AB12" s="98"/>
      <c r="AC12" s="98"/>
      <c r="AD12" s="98"/>
      <c r="AE12" s="98"/>
      <c r="AF12" s="98"/>
      <c r="AG12" s="98"/>
      <c r="AH12" s="98"/>
      <c r="AI12" s="98"/>
      <c r="AJ12" s="98"/>
      <c r="AK12" s="98"/>
      <c r="AL12" s="18"/>
      <c r="AM12" s="18"/>
    </row>
    <row r="13" spans="1:39" x14ac:dyDescent="0.35">
      <c r="A13" s="98"/>
      <c r="B13" s="98"/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98"/>
      <c r="AA13" s="98"/>
      <c r="AB13" s="98"/>
      <c r="AC13" s="98"/>
      <c r="AD13" s="98"/>
      <c r="AE13" s="98"/>
      <c r="AF13" s="98"/>
      <c r="AG13" s="98"/>
      <c r="AH13" s="98"/>
      <c r="AI13" s="98"/>
      <c r="AJ13" s="98"/>
      <c r="AK13" s="98"/>
      <c r="AL13" s="18"/>
      <c r="AM13" s="18"/>
    </row>
    <row r="14" spans="1:39" x14ac:dyDescent="0.35">
      <c r="A14" s="98"/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98"/>
      <c r="X14" s="98"/>
      <c r="Y14" s="98"/>
      <c r="Z14" s="98"/>
      <c r="AA14" s="98"/>
      <c r="AB14" s="98"/>
      <c r="AC14" s="98"/>
      <c r="AD14" s="98"/>
      <c r="AE14" s="98"/>
      <c r="AF14" s="98"/>
      <c r="AG14" s="98"/>
      <c r="AH14" s="98"/>
      <c r="AI14" s="98"/>
      <c r="AJ14" s="98"/>
      <c r="AK14" s="98"/>
      <c r="AL14" s="18"/>
      <c r="AM14" s="18"/>
    </row>
    <row r="15" spans="1:39" x14ac:dyDescent="0.35">
      <c r="F15" s="13">
        <v>1</v>
      </c>
      <c r="G15" s="9" t="str">
        <f>กรอกข้อมูล!C14</f>
        <v>นายธราเทพ  ทองเบ้า</v>
      </c>
      <c r="R15" s="9" t="s">
        <v>15</v>
      </c>
      <c r="V15" s="9" t="str">
        <f>กรอกข้อมูล!C15</f>
        <v>ผู้อำนวยการกองช่าง</v>
      </c>
      <c r="AF15" s="9" t="s">
        <v>48</v>
      </c>
    </row>
    <row r="16" spans="1:39" x14ac:dyDescent="0.35">
      <c r="F16" s="13">
        <v>2</v>
      </c>
      <c r="G16" s="9" t="str">
        <f>กรอกข้อมูล!C16</f>
        <v>นายนิธิพันธ์ ประเสริฐศรี</v>
      </c>
      <c r="R16" s="9" t="s">
        <v>15</v>
      </c>
      <c r="V16" s="9" t="str">
        <f>กรอกข้อมูล!C17</f>
        <v>นายช่างโยธาชำนาญงาน</v>
      </c>
      <c r="AF16" s="9" t="s">
        <v>49</v>
      </c>
    </row>
    <row r="17" spans="1:39" x14ac:dyDescent="0.35">
      <c r="F17" s="13">
        <v>3</v>
      </c>
      <c r="G17" s="9" t="str">
        <f>กรอกข้อมูล!C18</f>
        <v>นายรังสรรค์ เพ็ชรวิเศษ</v>
      </c>
      <c r="R17" s="9" t="s">
        <v>15</v>
      </c>
      <c r="V17" s="9" t="str">
        <f>กรอกข้อมูล!C19</f>
        <v>ผู้ช่วยนายช่างโยธา</v>
      </c>
      <c r="AF17" s="9" t="s">
        <v>49</v>
      </c>
    </row>
    <row r="18" spans="1:39" ht="7.95" customHeight="1" x14ac:dyDescent="0.35"/>
    <row r="19" spans="1:39" x14ac:dyDescent="0.35">
      <c r="F19" s="11" t="s">
        <v>50</v>
      </c>
    </row>
    <row r="20" spans="1:39" ht="21" customHeight="1" x14ac:dyDescent="0.35">
      <c r="A20" s="98" t="str">
        <f>"                       คณะกรรมการตรวจรับพัสดุในงานจ้างก่อสร้าง ได้ออกตรวจงานจ้าง ณ สถานที่กำหนดไว้ในสัญญาหรือที่ตกลงให้ทำงานจ้าง "&amp;กรอกข้อมูล!C8&amp;"และมีสิทธิ์ได้รับค่าตอบแทนตามหลักเกณฑ์เบิกจ่ายค่าตอบแทนบุคคลหรือคณะกรรมการ ตามหนังสือกระทรวงการคลัง ด่วนที่สุดที่ กค ๐๕๐๒.๕/ว ๘๕ ลงวันที่ ๖ กันยายน ๒๕๖๑"&amp;" โดยพระราชบัญญัติการจัดซื้อจัดจ้างและการบริหารพัสดุภาครัฐ พ.ศ. ๒๕๖๐ ได้กำหนดให้บุคคลหรือคณะกรรมการผู้รับผิดชอบการจัดซื้อจัดจ้างและการบริหารพัสดุภาครัฐ ได้รับค่าตอบแทน ตามที่กระทรวงการคลังกำหนด "</f>
        <v xml:space="preserve">                       คณะกรรมการตรวจรับพัสดุในงานจ้างก่อสร้าง ได้ออกตรวจงานจ้าง ณ สถานที่กำหนดไว้ในสัญญาหรือที่ตกลงให้ทำงานจ้าง หมู่ที่ 1 บ้านสระหลวง ตำบลไทรเดี่ยว อำเภอคลองหาด จังหวัดสระแก้วและมีสิทธิ์ได้รับค่าตอบแทนตามหลักเกณฑ์เบิกจ่ายค่าตอบแทนบุคคลหรือคณะกรรมการ ตามหนังสือกระทรวงการคลัง ด่วนที่สุดที่ กค ๐๕๐๒.๕/ว ๘๕ ลงวันที่ ๖ กันยายน ๒๕๖๑ โดยพระราชบัญญัติการจัดซื้อจัดจ้างและการบริหารพัสดุภาครัฐ พ.ศ. ๒๕๖๐ ได้กำหนดให้บุคคลหรือคณะกรรมการผู้รับผิดชอบการจัดซื้อจัดจ้างและการบริหารพัสดุภาครัฐ ได้รับค่าตอบแทน ตามที่กระทรวงการคลังกำหนด </v>
      </c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18"/>
      <c r="AM20" s="18"/>
    </row>
    <row r="21" spans="1:39" x14ac:dyDescent="0.35">
      <c r="A21" s="98"/>
      <c r="B21" s="98"/>
      <c r="C21" s="98"/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8"/>
      <c r="T21" s="98"/>
      <c r="U21" s="98"/>
      <c r="V21" s="98"/>
      <c r="W21" s="98"/>
      <c r="X21" s="98"/>
      <c r="Y21" s="98"/>
      <c r="Z21" s="98"/>
      <c r="AA21" s="98"/>
      <c r="AB21" s="98"/>
      <c r="AC21" s="98"/>
      <c r="AD21" s="98"/>
      <c r="AE21" s="98"/>
      <c r="AF21" s="98"/>
      <c r="AG21" s="98"/>
      <c r="AH21" s="98"/>
      <c r="AI21" s="98"/>
      <c r="AJ21" s="98"/>
      <c r="AK21" s="98"/>
      <c r="AL21" s="18"/>
      <c r="AM21" s="18"/>
    </row>
    <row r="22" spans="1:39" x14ac:dyDescent="0.35">
      <c r="A22" s="98"/>
      <c r="B22" s="98"/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8"/>
      <c r="S22" s="98"/>
      <c r="T22" s="98"/>
      <c r="U22" s="98"/>
      <c r="V22" s="98"/>
      <c r="W22" s="98"/>
      <c r="X22" s="98"/>
      <c r="Y22" s="98"/>
      <c r="Z22" s="98"/>
      <c r="AA22" s="98"/>
      <c r="AB22" s="98"/>
      <c r="AC22" s="98"/>
      <c r="AD22" s="98"/>
      <c r="AE22" s="98"/>
      <c r="AF22" s="98"/>
      <c r="AG22" s="98"/>
      <c r="AH22" s="98"/>
      <c r="AI22" s="98"/>
      <c r="AJ22" s="98"/>
      <c r="AK22" s="98"/>
      <c r="AL22" s="18"/>
      <c r="AM22" s="18"/>
    </row>
    <row r="23" spans="1:39" x14ac:dyDescent="0.35">
      <c r="A23" s="98"/>
      <c r="B23" s="98"/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98"/>
      <c r="U23" s="98"/>
      <c r="V23" s="98"/>
      <c r="W23" s="98"/>
      <c r="X23" s="98"/>
      <c r="Y23" s="98"/>
      <c r="Z23" s="98"/>
      <c r="AA23" s="98"/>
      <c r="AB23" s="98"/>
      <c r="AC23" s="98"/>
      <c r="AD23" s="98"/>
      <c r="AE23" s="98"/>
      <c r="AF23" s="98"/>
      <c r="AG23" s="98"/>
      <c r="AH23" s="98"/>
      <c r="AI23" s="98"/>
      <c r="AJ23" s="98"/>
      <c r="AK23" s="98"/>
      <c r="AL23" s="18"/>
      <c r="AM23" s="18"/>
    </row>
    <row r="24" spans="1:39" x14ac:dyDescent="0.35">
      <c r="A24" s="98"/>
      <c r="B24" s="98"/>
      <c r="C24" s="98"/>
      <c r="D24" s="98"/>
      <c r="E24" s="98"/>
      <c r="F24" s="98"/>
      <c r="G24" s="98"/>
      <c r="H24" s="98"/>
      <c r="I24" s="98"/>
      <c r="J24" s="98"/>
      <c r="K24" s="98"/>
      <c r="L24" s="98"/>
      <c r="M24" s="98"/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18"/>
      <c r="AM24" s="18"/>
    </row>
    <row r="25" spans="1:39" x14ac:dyDescent="0.35">
      <c r="F25" s="11" t="s">
        <v>51</v>
      </c>
    </row>
    <row r="26" spans="1:39" x14ac:dyDescent="0.35">
      <c r="F26" s="9" t="s">
        <v>52</v>
      </c>
    </row>
    <row r="27" spans="1:39" x14ac:dyDescent="0.35">
      <c r="A27" s="97" t="s">
        <v>54</v>
      </c>
      <c r="B27" s="97"/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97"/>
      <c r="R27" s="97"/>
      <c r="S27" s="97"/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7"/>
      <c r="AJ27" s="97"/>
      <c r="AK27" s="97"/>
    </row>
    <row r="28" spans="1:39" x14ac:dyDescent="0.35">
      <c r="A28" s="97"/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</row>
    <row r="29" spans="1:39" x14ac:dyDescent="0.35">
      <c r="A29" s="97" t="s">
        <v>55</v>
      </c>
      <c r="B29" s="97"/>
      <c r="C29" s="97"/>
      <c r="D29" s="97"/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</row>
    <row r="30" spans="1:39" x14ac:dyDescent="0.35">
      <c r="A30" s="97"/>
      <c r="B30" s="97"/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</row>
    <row r="31" spans="1:39" x14ac:dyDescent="0.35">
      <c r="A31" s="101" t="s">
        <v>56</v>
      </c>
      <c r="B31" s="101"/>
      <c r="C31" s="101"/>
      <c r="D31" s="101"/>
      <c r="E31" s="101"/>
      <c r="F31" s="101"/>
      <c r="G31" s="101"/>
      <c r="H31" s="101"/>
      <c r="I31" s="101"/>
      <c r="J31" s="101"/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X31" s="101"/>
      <c r="Y31" s="101"/>
      <c r="Z31" s="101"/>
      <c r="AA31" s="101"/>
      <c r="AB31" s="101"/>
      <c r="AC31" s="101"/>
      <c r="AD31" s="101"/>
      <c r="AE31" s="101"/>
      <c r="AF31" s="101"/>
      <c r="AG31" s="101"/>
      <c r="AH31" s="101"/>
      <c r="AI31" s="101"/>
      <c r="AJ31" s="101"/>
      <c r="AK31" s="101"/>
    </row>
    <row r="32" spans="1:39" x14ac:dyDescent="0.35">
      <c r="A32" s="17"/>
      <c r="B32" s="17"/>
      <c r="C32" s="17"/>
      <c r="D32" s="17"/>
      <c r="E32" s="17"/>
      <c r="F32" s="28" t="s">
        <v>92</v>
      </c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</row>
    <row r="33" spans="1:38" x14ac:dyDescent="0.35">
      <c r="F33" s="9" t="s">
        <v>93</v>
      </c>
    </row>
    <row r="34" spans="1:38" x14ac:dyDescent="0.35">
      <c r="A34" s="9" t="s">
        <v>53</v>
      </c>
    </row>
    <row r="35" spans="1:38" x14ac:dyDescent="0.35">
      <c r="F35" s="9" t="str">
        <f>"๓.๔ ประกาศ"&amp;กรอกข้อมูล!C3&amp;" เรื่องกำหนดหลักเกณฑ์และอัตราการเบิกจ่ายค่าตอบแทน"</f>
        <v>๓.๔ ประกาศองค์การบริหารส่วนตำบลน่าอยู่ เรื่องกำหนดหลักเกณฑ์และอัตราการเบิกจ่ายค่าตอบแทน</v>
      </c>
    </row>
    <row r="36" spans="1:38" x14ac:dyDescent="0.35">
      <c r="A36" s="9" t="str">
        <f>บันทึกค่าตอบแทนประชุมกรรมการ!A36</f>
        <v>บุคคลหรือคณะกรรมการผู้รับผิดชอบการจัดซื้อจัดจ้างและบริหารพัสดุภาครัฐ ลงวันที่ 14 กรกฎาคม 2563</v>
      </c>
    </row>
    <row r="37" spans="1:38" ht="7.95" customHeight="1" x14ac:dyDescent="0.35"/>
    <row r="38" spans="1:38" x14ac:dyDescent="0.35">
      <c r="F38" s="11" t="s">
        <v>68</v>
      </c>
    </row>
    <row r="39" spans="1:38" x14ac:dyDescent="0.35">
      <c r="F39" s="9" t="s">
        <v>97</v>
      </c>
    </row>
    <row r="40" spans="1:38" x14ac:dyDescent="0.35">
      <c r="F40" s="13">
        <v>1</v>
      </c>
      <c r="G40" s="9" t="str">
        <f>G15</f>
        <v>นายธราเทพ  ทองเบ้า</v>
      </c>
      <c r="R40" s="9" t="str">
        <f>R15</f>
        <v>ตำแหน่ง</v>
      </c>
      <c r="V40" s="9" t="str">
        <f>V15</f>
        <v>ผู้อำนวยการกองช่าง</v>
      </c>
      <c r="AF40" s="9" t="s">
        <v>21</v>
      </c>
    </row>
    <row r="41" spans="1:38" x14ac:dyDescent="0.35">
      <c r="A41" s="9" t="s">
        <v>91</v>
      </c>
      <c r="K41" s="93">
        <v>1</v>
      </c>
      <c r="L41" s="94"/>
      <c r="M41" s="9" t="s">
        <v>59</v>
      </c>
      <c r="Q41" s="95">
        <v>1500</v>
      </c>
      <c r="R41" s="95"/>
      <c r="S41" s="95"/>
      <c r="T41" s="95"/>
      <c r="U41" s="9" t="s">
        <v>6</v>
      </c>
      <c r="W41" s="9" t="s">
        <v>60</v>
      </c>
      <c r="Z41" s="92">
        <f>K41*Q41</f>
        <v>1500</v>
      </c>
      <c r="AA41" s="92"/>
      <c r="AB41" s="92"/>
      <c r="AC41" s="92"/>
      <c r="AD41" s="9" t="s">
        <v>6</v>
      </c>
    </row>
    <row r="42" spans="1:38" x14ac:dyDescent="0.35">
      <c r="F42" s="13">
        <v>2</v>
      </c>
      <c r="G42" s="9" t="str">
        <f>G16</f>
        <v>นายนิธิพันธ์ ประเสริฐศรี</v>
      </c>
      <c r="R42" s="9" t="str">
        <f>R16</f>
        <v>ตำแหน่ง</v>
      </c>
      <c r="V42" s="9" t="str">
        <f>V16</f>
        <v>นายช่างโยธาชำนาญงาน</v>
      </c>
      <c r="AF42" s="9" t="s">
        <v>22</v>
      </c>
    </row>
    <row r="43" spans="1:38" x14ac:dyDescent="0.35">
      <c r="A43" s="9" t="s">
        <v>91</v>
      </c>
      <c r="K43" s="93">
        <v>1</v>
      </c>
      <c r="L43" s="94"/>
      <c r="M43" s="9" t="s">
        <v>59</v>
      </c>
      <c r="Q43" s="95">
        <v>1200</v>
      </c>
      <c r="R43" s="95"/>
      <c r="S43" s="95"/>
      <c r="T43" s="95"/>
      <c r="U43" s="9" t="s">
        <v>6</v>
      </c>
      <c r="W43" s="9" t="s">
        <v>60</v>
      </c>
      <c r="Z43" s="92">
        <f>K43*Q43</f>
        <v>1200</v>
      </c>
      <c r="AA43" s="92"/>
      <c r="AB43" s="92"/>
      <c r="AC43" s="92"/>
      <c r="AD43" s="9" t="s">
        <v>6</v>
      </c>
    </row>
    <row r="44" spans="1:38" x14ac:dyDescent="0.35">
      <c r="C44" s="31"/>
      <c r="D44" s="31"/>
      <c r="E44" s="31"/>
      <c r="F44" s="31"/>
      <c r="G44" s="31"/>
      <c r="H44" s="31"/>
      <c r="I44" s="31"/>
      <c r="J44" s="31"/>
      <c r="K44" s="29"/>
      <c r="L44" s="30"/>
      <c r="M44" s="31"/>
      <c r="N44" s="31"/>
      <c r="O44" s="31"/>
      <c r="P44" s="31"/>
      <c r="Q44" s="32"/>
      <c r="R44" s="32"/>
      <c r="S44" s="32"/>
      <c r="T44" s="32"/>
      <c r="U44" s="31"/>
      <c r="Z44" s="34"/>
      <c r="AA44" s="34"/>
      <c r="AB44" s="34"/>
      <c r="AC44" s="34"/>
    </row>
    <row r="45" spans="1:38" x14ac:dyDescent="0.35">
      <c r="C45" s="31"/>
      <c r="D45" s="31"/>
      <c r="E45" s="31"/>
      <c r="F45" s="31"/>
      <c r="G45" s="31"/>
      <c r="H45" s="31"/>
      <c r="I45" s="31"/>
      <c r="J45" s="31"/>
      <c r="K45" s="29"/>
      <c r="L45" s="30"/>
      <c r="M45" s="31"/>
      <c r="N45" s="31"/>
      <c r="O45" s="31"/>
      <c r="P45" s="31"/>
      <c r="Q45" s="32"/>
      <c r="R45" s="32"/>
      <c r="S45" s="32"/>
      <c r="T45" s="32"/>
      <c r="U45" s="31"/>
      <c r="Z45" s="34"/>
      <c r="AA45" s="34"/>
      <c r="AB45" s="34"/>
      <c r="AC45" s="34"/>
    </row>
    <row r="46" spans="1:38" x14ac:dyDescent="0.35">
      <c r="AK46" s="15" t="str">
        <f>"/ ๓. "&amp;LEFT(G49,3)&amp;"…"</f>
        <v>/ ๓. นาย…</v>
      </c>
    </row>
    <row r="47" spans="1:38" x14ac:dyDescent="0.35">
      <c r="A47" s="99" t="s">
        <v>57</v>
      </c>
      <c r="B47" s="99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99"/>
      <c r="V47" s="99"/>
      <c r="W47" s="99"/>
      <c r="X47" s="99"/>
      <c r="Y47" s="99"/>
      <c r="Z47" s="99"/>
      <c r="AA47" s="99"/>
      <c r="AB47" s="99"/>
      <c r="AC47" s="99"/>
      <c r="AD47" s="99"/>
      <c r="AE47" s="99"/>
      <c r="AF47" s="99"/>
      <c r="AG47" s="99"/>
      <c r="AH47" s="99"/>
      <c r="AI47" s="99"/>
      <c r="AJ47" s="99"/>
      <c r="AK47" s="99"/>
      <c r="AL47" s="99"/>
    </row>
    <row r="48" spans="1:38" ht="7.95" customHeight="1" x14ac:dyDescent="0.35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</row>
    <row r="49" spans="1:37" x14ac:dyDescent="0.35">
      <c r="F49" s="13">
        <v>3</v>
      </c>
      <c r="G49" s="9" t="str">
        <f>G17</f>
        <v>นายรังสรรค์ เพ็ชรวิเศษ</v>
      </c>
      <c r="R49" s="9" t="str">
        <f>R17</f>
        <v>ตำแหน่ง</v>
      </c>
      <c r="V49" s="9" t="str">
        <f>V17</f>
        <v>ผู้ช่วยนายช่างโยธา</v>
      </c>
      <c r="AF49" s="9" t="s">
        <v>22</v>
      </c>
    </row>
    <row r="50" spans="1:37" x14ac:dyDescent="0.35">
      <c r="A50" s="9" t="s">
        <v>91</v>
      </c>
      <c r="K50" s="93">
        <v>1</v>
      </c>
      <c r="L50" s="94"/>
      <c r="M50" s="9" t="s">
        <v>59</v>
      </c>
      <c r="Q50" s="95">
        <v>1200</v>
      </c>
      <c r="R50" s="95"/>
      <c r="S50" s="95"/>
      <c r="T50" s="95"/>
      <c r="U50" s="9" t="s">
        <v>6</v>
      </c>
      <c r="W50" s="9" t="s">
        <v>60</v>
      </c>
      <c r="Z50" s="92">
        <f>K50*Q50</f>
        <v>1200</v>
      </c>
      <c r="AA50" s="92"/>
      <c r="AB50" s="92"/>
      <c r="AC50" s="92"/>
      <c r="AD50" s="9" t="s">
        <v>6</v>
      </c>
    </row>
    <row r="51" spans="1:37" x14ac:dyDescent="0.35">
      <c r="F51" s="9" t="s">
        <v>61</v>
      </c>
      <c r="L51" s="92">
        <f>SUM(Z41,Z43,Z50)</f>
        <v>3900</v>
      </c>
      <c r="M51" s="92"/>
      <c r="N51" s="92"/>
      <c r="O51" s="92"/>
      <c r="P51" s="92"/>
      <c r="Q51" s="9" t="s">
        <v>6</v>
      </c>
      <c r="S51" s="9" t="str">
        <f>"("&amp;BAHTTEXT(L51)&amp;")"</f>
        <v>(สามพันเก้าร้อยบาทถ้วน)</v>
      </c>
    </row>
    <row r="52" spans="1:37" ht="7.95" customHeight="1" x14ac:dyDescent="0.35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</row>
    <row r="53" spans="1:37" x14ac:dyDescent="0.35">
      <c r="F53" s="9" t="s">
        <v>67</v>
      </c>
      <c r="I53" s="16"/>
    </row>
    <row r="54" spans="1:37" x14ac:dyDescent="0.35">
      <c r="F54" s="13">
        <v>1</v>
      </c>
      <c r="G54" s="9" t="s">
        <v>94</v>
      </c>
      <c r="AA54" s="9" t="s">
        <v>63</v>
      </c>
      <c r="AD54" s="93">
        <v>1</v>
      </c>
      <c r="AE54" s="93"/>
      <c r="AF54" s="93"/>
      <c r="AG54" s="9" t="s">
        <v>64</v>
      </c>
    </row>
    <row r="55" spans="1:37" x14ac:dyDescent="0.35">
      <c r="F55" s="13">
        <v>2</v>
      </c>
      <c r="G55" s="9" t="s">
        <v>65</v>
      </c>
      <c r="AA55" s="9" t="s">
        <v>63</v>
      </c>
      <c r="AD55" s="102">
        <v>1</v>
      </c>
      <c r="AE55" s="102"/>
      <c r="AF55" s="102"/>
      <c r="AG55" s="9" t="s">
        <v>64</v>
      </c>
    </row>
    <row r="56" spans="1:37" ht="7.95" customHeight="1" x14ac:dyDescent="0.35"/>
    <row r="57" spans="1:37" x14ac:dyDescent="0.35">
      <c r="F57" s="9" t="s">
        <v>66</v>
      </c>
    </row>
    <row r="59" spans="1:37" x14ac:dyDescent="0.35">
      <c r="L59" s="15" t="s">
        <v>9</v>
      </c>
      <c r="X59" s="9" t="s">
        <v>21</v>
      </c>
    </row>
    <row r="60" spans="1:37" x14ac:dyDescent="0.35">
      <c r="M60" s="99" t="str">
        <f>"("&amp;G15&amp;")"</f>
        <v>(นายธราเทพ  ทองเบ้า)</v>
      </c>
      <c r="N60" s="99"/>
      <c r="O60" s="99"/>
      <c r="P60" s="99"/>
      <c r="Q60" s="99"/>
      <c r="R60" s="99"/>
      <c r="S60" s="99"/>
      <c r="T60" s="99"/>
      <c r="U60" s="99"/>
      <c r="V60" s="99"/>
      <c r="W60" s="99"/>
      <c r="X60" s="19"/>
    </row>
    <row r="61" spans="1:37" x14ac:dyDescent="0.35"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9"/>
    </row>
    <row r="62" spans="1:37" x14ac:dyDescent="0.35">
      <c r="L62" s="15" t="s">
        <v>9</v>
      </c>
      <c r="X62" s="9" t="s">
        <v>22</v>
      </c>
    </row>
    <row r="63" spans="1:37" x14ac:dyDescent="0.35">
      <c r="M63" s="99" t="str">
        <f>"("&amp;G16&amp;")"</f>
        <v>(นายนิธิพันธ์ ประเสริฐศรี)</v>
      </c>
      <c r="N63" s="99"/>
      <c r="O63" s="99"/>
      <c r="P63" s="99"/>
      <c r="Q63" s="99"/>
      <c r="R63" s="99"/>
      <c r="S63" s="99"/>
      <c r="T63" s="99"/>
      <c r="U63" s="99"/>
      <c r="V63" s="99"/>
      <c r="W63" s="99"/>
    </row>
    <row r="65" spans="2:24" x14ac:dyDescent="0.35">
      <c r="L65" s="15" t="s">
        <v>9</v>
      </c>
      <c r="X65" s="9" t="s">
        <v>22</v>
      </c>
    </row>
    <row r="66" spans="2:24" x14ac:dyDescent="0.35">
      <c r="M66" s="99" t="str">
        <f>"("&amp;G17&amp;")"</f>
        <v>(นายรังสรรค์ เพ็ชรวิเศษ)</v>
      </c>
      <c r="N66" s="99"/>
      <c r="O66" s="99"/>
      <c r="P66" s="99"/>
      <c r="Q66" s="99"/>
      <c r="R66" s="99"/>
      <c r="S66" s="99"/>
      <c r="T66" s="99"/>
      <c r="U66" s="99"/>
      <c r="V66" s="99"/>
      <c r="W66" s="99"/>
    </row>
    <row r="68" spans="2:24" x14ac:dyDescent="0.35">
      <c r="B68" s="9" t="s">
        <v>27</v>
      </c>
      <c r="D68" s="9" t="str">
        <f>C8</f>
        <v>นายกองค์การบริหารส่วนตำบลน่าอยู่</v>
      </c>
    </row>
    <row r="69" spans="2:24" x14ac:dyDescent="0.35">
      <c r="D69" s="9" t="s">
        <v>69</v>
      </c>
    </row>
    <row r="70" spans="2:24" x14ac:dyDescent="0.35">
      <c r="D70" s="9" t="s">
        <v>70</v>
      </c>
    </row>
    <row r="71" spans="2:24" x14ac:dyDescent="0.35">
      <c r="D71" s="9" t="s">
        <v>76</v>
      </c>
    </row>
    <row r="74" spans="2:24" x14ac:dyDescent="0.35">
      <c r="E74" s="99" t="str">
        <f>"("&amp;กรอกข้อมูล!C21&amp;")"</f>
        <v>(นายประยูร มณีฉาย)</v>
      </c>
      <c r="F74" s="99"/>
      <c r="G74" s="99"/>
      <c r="H74" s="99"/>
      <c r="I74" s="99"/>
      <c r="J74" s="99"/>
      <c r="K74" s="99"/>
      <c r="L74" s="99"/>
      <c r="M74" s="99"/>
      <c r="N74" s="99"/>
      <c r="O74" s="99"/>
      <c r="P74" s="99"/>
      <c r="Q74" s="99"/>
      <c r="R74" s="99"/>
      <c r="S74" s="99"/>
      <c r="T74" s="99"/>
    </row>
    <row r="75" spans="2:24" x14ac:dyDescent="0.35">
      <c r="E75" s="99" t="str">
        <f>"ปลัด"&amp;กรอกข้อมูล!C3</f>
        <v>ปลัดองค์การบริหารส่วนตำบลน่าอยู่</v>
      </c>
      <c r="F75" s="99"/>
      <c r="G75" s="99"/>
      <c r="H75" s="99"/>
      <c r="I75" s="99"/>
      <c r="J75" s="99"/>
      <c r="K75" s="99"/>
      <c r="L75" s="99"/>
      <c r="M75" s="99"/>
      <c r="N75" s="99"/>
      <c r="O75" s="99"/>
      <c r="P75" s="99"/>
      <c r="Q75" s="99"/>
      <c r="R75" s="99"/>
      <c r="S75" s="99"/>
      <c r="T75" s="99"/>
    </row>
    <row r="76" spans="2:24" x14ac:dyDescent="0.35">
      <c r="I76" s="16"/>
    </row>
    <row r="77" spans="2:24" x14ac:dyDescent="0.35">
      <c r="D77" s="9" t="s">
        <v>74</v>
      </c>
    </row>
    <row r="78" spans="2:24" x14ac:dyDescent="0.35">
      <c r="D78" s="9" t="s">
        <v>95</v>
      </c>
    </row>
    <row r="81" spans="5:20" x14ac:dyDescent="0.35">
      <c r="E81" s="99" t="str">
        <f>"("&amp;กรอกข้อมูล!C22&amp;")"</f>
        <v>(นายประยูร มณีฉาย)</v>
      </c>
      <c r="F81" s="99"/>
      <c r="G81" s="99"/>
      <c r="H81" s="99"/>
      <c r="I81" s="99"/>
      <c r="J81" s="99"/>
      <c r="K81" s="99"/>
      <c r="L81" s="99"/>
      <c r="M81" s="99"/>
      <c r="N81" s="99"/>
      <c r="O81" s="99"/>
      <c r="P81" s="99"/>
      <c r="Q81" s="99"/>
      <c r="R81" s="99"/>
      <c r="S81" s="99"/>
      <c r="T81" s="99"/>
    </row>
    <row r="82" spans="5:20" x14ac:dyDescent="0.35">
      <c r="E82" s="99" t="s">
        <v>77</v>
      </c>
      <c r="F82" s="99"/>
      <c r="G82" s="99"/>
      <c r="H82" s="99"/>
      <c r="I82" s="99"/>
      <c r="J82" s="99"/>
      <c r="K82" s="99"/>
      <c r="L82" s="99"/>
      <c r="M82" s="99"/>
      <c r="N82" s="99"/>
      <c r="O82" s="99"/>
      <c r="P82" s="99"/>
      <c r="Q82" s="99"/>
      <c r="R82" s="99"/>
      <c r="S82" s="99"/>
      <c r="T82" s="99"/>
    </row>
    <row r="83" spans="5:20" x14ac:dyDescent="0.35">
      <c r="E83" s="99" t="str">
        <f>"นายก"&amp;กรอกข้อมูล!C3</f>
        <v>นายกองค์การบริหารส่วนตำบลน่าอยู่</v>
      </c>
      <c r="F83" s="99"/>
      <c r="G83" s="99"/>
      <c r="H83" s="99"/>
      <c r="I83" s="99"/>
      <c r="J83" s="99"/>
      <c r="K83" s="99"/>
      <c r="L83" s="99"/>
      <c r="M83" s="99"/>
      <c r="N83" s="99"/>
      <c r="O83" s="99"/>
      <c r="P83" s="99"/>
      <c r="Q83" s="99"/>
      <c r="R83" s="99"/>
      <c r="S83" s="99"/>
      <c r="T83" s="99"/>
    </row>
    <row r="84" spans="5:20" x14ac:dyDescent="0.35">
      <c r="I84" s="16"/>
    </row>
  </sheetData>
  <mergeCells count="28">
    <mergeCell ref="A29:AK30"/>
    <mergeCell ref="B2:AK3"/>
    <mergeCell ref="T5:AE5"/>
    <mergeCell ref="A11:AK14"/>
    <mergeCell ref="A20:AK24"/>
    <mergeCell ref="A27:AK28"/>
    <mergeCell ref="A31:AK31"/>
    <mergeCell ref="K41:L41"/>
    <mergeCell ref="Q41:T41"/>
    <mergeCell ref="Z41:AC41"/>
    <mergeCell ref="K43:L43"/>
    <mergeCell ref="Q43:T43"/>
    <mergeCell ref="Z43:AC43"/>
    <mergeCell ref="E82:T82"/>
    <mergeCell ref="E83:T83"/>
    <mergeCell ref="E74:T74"/>
    <mergeCell ref="E75:T75"/>
    <mergeCell ref="A47:AL47"/>
    <mergeCell ref="AD54:AF54"/>
    <mergeCell ref="AD55:AF55"/>
    <mergeCell ref="E81:T81"/>
    <mergeCell ref="M63:W63"/>
    <mergeCell ref="M66:W66"/>
    <mergeCell ref="K50:L50"/>
    <mergeCell ref="Q50:T50"/>
    <mergeCell ref="Z50:AC50"/>
    <mergeCell ref="L51:P51"/>
    <mergeCell ref="M60:W60"/>
  </mergeCells>
  <printOptions horizontalCentered="1"/>
  <pageMargins left="0.6692913385826772" right="0.47244094488188981" top="0.43307086614173229" bottom="0.31496062992125984" header="0.31496062992125984" footer="0.15748031496062992"/>
  <pageSetup paperSize="9" orientation="portrait" blackAndWhite="1" r:id="rId1"/>
  <drawing r:id="rId2"/>
  <legacyDrawing r:id="rId3"/>
  <oleObjects>
    <mc:AlternateContent xmlns:mc="http://schemas.openxmlformats.org/markup-compatibility/2006">
      <mc:Choice Requires="x14">
        <oleObject progId="Word.Picture.8" shapeId="10241" r:id="rId4">
          <objectPr defaultSize="0" autoPict="0" r:id="rId5">
            <anchor>
              <from>
                <xdr:col>0</xdr:col>
                <xdr:colOff>15240</xdr:colOff>
                <xdr:row>0</xdr:row>
                <xdr:rowOff>68580</xdr:rowOff>
              </from>
              <to>
                <xdr:col>3</xdr:col>
                <xdr:colOff>91440</xdr:colOff>
                <xdr:row>3</xdr:row>
                <xdr:rowOff>0</xdr:rowOff>
              </to>
            </anchor>
          </objectPr>
        </oleObject>
      </mc:Choice>
      <mc:Fallback>
        <oleObject progId="Word.Picture.8" shapeId="10241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28A5C-C923-4AB2-84D7-D34F80FC343A}">
  <sheetPr>
    <tabColor rgb="FF92D050"/>
  </sheetPr>
  <dimension ref="A2:AM70"/>
  <sheetViews>
    <sheetView showGridLines="0" topLeftCell="A22" workbookViewId="0">
      <selection activeCell="A36" sqref="A36"/>
    </sheetView>
  </sheetViews>
  <sheetFormatPr defaultColWidth="2.625" defaultRowHeight="19.2" x14ac:dyDescent="0.35"/>
  <cols>
    <col min="1" max="3" width="2.625" style="9"/>
    <col min="4" max="4" width="2.625" style="9" customWidth="1"/>
    <col min="5" max="5" width="2.625" style="9"/>
    <col min="6" max="6" width="4.625" style="9" bestFit="1" customWidth="1"/>
    <col min="7" max="14" width="2.625" style="9"/>
    <col min="15" max="15" width="2.625" style="9" customWidth="1"/>
    <col min="16" max="19" width="2.625" style="9"/>
    <col min="20" max="20" width="2.625" style="9" customWidth="1"/>
    <col min="21" max="16384" width="2.625" style="9"/>
  </cols>
  <sheetData>
    <row r="2" spans="1:39" ht="21" customHeight="1" x14ac:dyDescent="0.35">
      <c r="B2" s="96" t="s">
        <v>23</v>
      </c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10"/>
      <c r="AM2" s="10"/>
    </row>
    <row r="3" spans="1:39" ht="7.95" customHeight="1" x14ac:dyDescent="0.35"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10"/>
      <c r="AM3" s="10"/>
    </row>
    <row r="4" spans="1:39" x14ac:dyDescent="0.35">
      <c r="A4" s="11" t="s">
        <v>24</v>
      </c>
      <c r="F4" s="9" t="str">
        <f>กรอกข้อมูล!C3&amp;" คณะกรรมการตรวจรับพัสดุในงานจ้างก่อสร้าง โทร."&amp;กรอกข้อมูล!R5&amp;"-"&amp;กรอกข้อมูล!S5&amp;"-"&amp;กรอกข้อมูล!T5</f>
        <v>องค์การบริหารส่วนตำบลน่าอยู่ คณะกรรมการตรวจรับพัสดุในงานจ้างก่อสร้าง โทร.0-3742-7667</v>
      </c>
    </row>
    <row r="5" spans="1:39" x14ac:dyDescent="0.35">
      <c r="A5" s="11" t="s">
        <v>25</v>
      </c>
      <c r="H5" s="9" t="s">
        <v>80</v>
      </c>
      <c r="R5" s="11" t="s">
        <v>2</v>
      </c>
      <c r="T5" s="100">
        <f ca="1">NOW()</f>
        <v>44085.901605324078</v>
      </c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</row>
    <row r="6" spans="1:39" x14ac:dyDescent="0.35">
      <c r="A6" s="11" t="s">
        <v>26</v>
      </c>
      <c r="C6" s="9" t="str">
        <f>"ขออนุมัติเบิกจ่ายเงินค่าตอบแทนคณะกรรมการตรวจรับพัสดุในงานจ้างก่อสร้าง กรณีออกตรวจงานจ้าง"</f>
        <v>ขออนุมัติเบิกจ่ายเงินค่าตอบแทนคณะกรรมการตรวจรับพัสดุในงานจ้างก่อสร้าง กรณีออกตรวจงานจ้าง</v>
      </c>
    </row>
    <row r="7" spans="1:39" ht="7.95" customHeight="1" x14ac:dyDescent="0.35"/>
    <row r="8" spans="1:39" x14ac:dyDescent="0.35">
      <c r="A8" s="9" t="s">
        <v>27</v>
      </c>
      <c r="C8" s="9" t="str">
        <f>"นายก"&amp;กรอกข้อมูล!C3</f>
        <v>นายกองค์การบริหารส่วนตำบลน่าอยู่</v>
      </c>
    </row>
    <row r="9" spans="1:39" ht="7.95" customHeight="1" x14ac:dyDescent="0.35"/>
    <row r="10" spans="1:39" x14ac:dyDescent="0.35">
      <c r="F10" s="11" t="s">
        <v>28</v>
      </c>
    </row>
    <row r="11" spans="1:39" ht="21" customHeight="1" x14ac:dyDescent="0.35">
      <c r="A11" s="98" t="str">
        <f>"                        ตามที่"&amp;กรอกข้อมูล!C3&amp;" ดำเนินโครงการ"&amp;กรอกข้อมูล!C6&amp;" ปริมาณงาน "&amp;กรอกข้อมูล!C7&amp;" สถานที่ "&amp;กรอกข้อมูล!C8&amp;" งบประมาณ "&amp;FIXED(กรอกข้อมูล!C9,0)&amp;".- บาท (-"&amp;BAHTTEXT(กรอกข้อมูล!C9)&amp;"-) โดยแต่งตั้งคณะกรรมการตรวจรับพัสดุในงานจ้างก่อสร้าง ตามคำสั่ง"&amp;กรอกข้อมูล!C3&amp;" ที่ "&amp;กรอกข้อมูล!C10&amp;" ลงวันที่ "&amp;กรอกข้อมูล!C11&amp;" ตามรายนามดังต่อไปนี้"</f>
        <v xml:space="preserve">                        ตามที่องค์การบริหารส่วนตำบลน่าอยู่ ดำเนินโครงการก่อสร้างถนนคอนกรีตเสริมเหล็ก ปริมาณงาน กว้าง 5 ม.ยาว 105 ม. หนา 0.15 ม. สถานที่ หมู่ที่ 1 บ้านสระหลวง ตำบลไทรเดี่ยว อำเภอคลองหาด จังหวัดสระแก้ว งบประมาณ 30,000.- บาท (-สามหมื่นบาทถ้วน-) โดยแต่งตั้งคณะกรรมการตรวจรับพัสดุในงานจ้างก่อสร้าง ตามคำสั่งองค์การบริหารส่วนตำบลน่าอยู่ ที่ 124/2563 ลงวันที่ 13 กรกฎาคม 2563 ตามรายนามดังต่อไปนี้</v>
      </c>
      <c r="B11" s="98"/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98"/>
      <c r="AB11" s="98"/>
      <c r="AC11" s="98"/>
      <c r="AD11" s="98"/>
      <c r="AE11" s="98"/>
      <c r="AF11" s="98"/>
      <c r="AG11" s="98"/>
      <c r="AH11" s="98"/>
      <c r="AI11" s="98"/>
      <c r="AJ11" s="98"/>
      <c r="AK11" s="98"/>
      <c r="AL11" s="26"/>
      <c r="AM11" s="26"/>
    </row>
    <row r="12" spans="1:39" x14ac:dyDescent="0.35">
      <c r="A12" s="98"/>
      <c r="B12" s="98"/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98"/>
      <c r="Q12" s="98"/>
      <c r="R12" s="98"/>
      <c r="S12" s="98"/>
      <c r="T12" s="98"/>
      <c r="U12" s="98"/>
      <c r="V12" s="98"/>
      <c r="W12" s="98"/>
      <c r="X12" s="98"/>
      <c r="Y12" s="98"/>
      <c r="Z12" s="98"/>
      <c r="AA12" s="98"/>
      <c r="AB12" s="98"/>
      <c r="AC12" s="98"/>
      <c r="AD12" s="98"/>
      <c r="AE12" s="98"/>
      <c r="AF12" s="98"/>
      <c r="AG12" s="98"/>
      <c r="AH12" s="98"/>
      <c r="AI12" s="98"/>
      <c r="AJ12" s="98"/>
      <c r="AK12" s="98"/>
      <c r="AL12" s="26"/>
      <c r="AM12" s="26"/>
    </row>
    <row r="13" spans="1:39" x14ac:dyDescent="0.35">
      <c r="A13" s="98"/>
      <c r="B13" s="98"/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98"/>
      <c r="AA13" s="98"/>
      <c r="AB13" s="98"/>
      <c r="AC13" s="98"/>
      <c r="AD13" s="98"/>
      <c r="AE13" s="98"/>
      <c r="AF13" s="98"/>
      <c r="AG13" s="98"/>
      <c r="AH13" s="98"/>
      <c r="AI13" s="98"/>
      <c r="AJ13" s="98"/>
      <c r="AK13" s="98"/>
      <c r="AL13" s="26"/>
      <c r="AM13" s="26"/>
    </row>
    <row r="14" spans="1:39" x14ac:dyDescent="0.35">
      <c r="A14" s="98"/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98"/>
      <c r="X14" s="98"/>
      <c r="Y14" s="98"/>
      <c r="Z14" s="98"/>
      <c r="AA14" s="98"/>
      <c r="AB14" s="98"/>
      <c r="AC14" s="98"/>
      <c r="AD14" s="98"/>
      <c r="AE14" s="98"/>
      <c r="AF14" s="98"/>
      <c r="AG14" s="98"/>
      <c r="AH14" s="98"/>
      <c r="AI14" s="98"/>
      <c r="AJ14" s="98"/>
      <c r="AK14" s="98"/>
      <c r="AL14" s="26"/>
      <c r="AM14" s="26"/>
    </row>
    <row r="15" spans="1:39" x14ac:dyDescent="0.35">
      <c r="F15" s="13">
        <v>1</v>
      </c>
      <c r="G15" s="9" t="str">
        <f>กรอกข้อมูล!C14</f>
        <v>นายธราเทพ  ทองเบ้า</v>
      </c>
      <c r="R15" s="9" t="s">
        <v>15</v>
      </c>
      <c r="V15" s="9" t="str">
        <f>กรอกข้อมูล!C15</f>
        <v>ผู้อำนวยการกองช่าง</v>
      </c>
      <c r="AF15" s="9" t="s">
        <v>48</v>
      </c>
    </row>
    <row r="16" spans="1:39" x14ac:dyDescent="0.35">
      <c r="F16" s="13">
        <v>2</v>
      </c>
      <c r="G16" s="9" t="str">
        <f>กรอกข้อมูล!C16</f>
        <v>นายนิธิพันธ์ ประเสริฐศรี</v>
      </c>
      <c r="R16" s="9" t="s">
        <v>15</v>
      </c>
      <c r="V16" s="9" t="str">
        <f>กรอกข้อมูล!C17</f>
        <v>นายช่างโยธาชำนาญงาน</v>
      </c>
      <c r="AF16" s="9" t="s">
        <v>49</v>
      </c>
    </row>
    <row r="17" spans="1:39" x14ac:dyDescent="0.35">
      <c r="F17" s="13">
        <v>3</v>
      </c>
      <c r="G17" s="9" t="str">
        <f>กรอกข้อมูล!C18</f>
        <v>นายรังสรรค์ เพ็ชรวิเศษ</v>
      </c>
      <c r="R17" s="9" t="s">
        <v>15</v>
      </c>
      <c r="V17" s="9" t="str">
        <f>กรอกข้อมูล!C19</f>
        <v>ผู้ช่วยนายช่างโยธา</v>
      </c>
      <c r="AF17" s="9" t="s">
        <v>49</v>
      </c>
    </row>
    <row r="18" spans="1:39" ht="7.95" customHeight="1" x14ac:dyDescent="0.35"/>
    <row r="19" spans="1:39" x14ac:dyDescent="0.35">
      <c r="F19" s="11" t="s">
        <v>50</v>
      </c>
    </row>
    <row r="20" spans="1:39" ht="21" customHeight="1" x14ac:dyDescent="0.35">
      <c r="A20" s="98" t="str">
        <f>"                       ข้าพเจ้า ได้ออกตรวจงานจ้าง ณ สถานที่กำหนดไว้ในสัญญาหรือที่ตกลงให้ทำงานจ้าง "&amp;กรอกข้อมูล!C8&amp;"และมีสิทธิ์ได้รับค่าตอบแทนตามหลักเกณฑ์เบิกจ่ายค่าตอบแทนบุคคลหรือคณะกรรมการ ตามหนังสือกระทรวงการคลัง ด่วนที่สุดที่ กค ๐๕๐๒.๕/ว ๘๕ ลงวันที่ ๖ กันยายน ๒๕๖๑"&amp;" โดยพระราชบัญญัติการจัดซื้อจัดจ้างและการบริหารพัสดุภาครัฐ พ.ศ. ๒๕๖๐ ได้กำหนดให้บุคคลหรือคณะกรรมการผู้รับผิดชอบการจัดซื้อจัดจ้างและการบริหารพัสดุภาครัฐ ได้รับค่าตอบแทน ตามที่กระทรวงการคลังกำหนด "</f>
        <v xml:space="preserve">                       ข้าพเจ้า ได้ออกตรวจงานจ้าง ณ สถานที่กำหนดไว้ในสัญญาหรือที่ตกลงให้ทำงานจ้าง หมู่ที่ 1 บ้านสระหลวง ตำบลไทรเดี่ยว อำเภอคลองหาด จังหวัดสระแก้วและมีสิทธิ์ได้รับค่าตอบแทนตามหลักเกณฑ์เบิกจ่ายค่าตอบแทนบุคคลหรือคณะกรรมการ ตามหนังสือกระทรวงการคลัง ด่วนที่สุดที่ กค ๐๕๐๒.๕/ว ๘๕ ลงวันที่ ๖ กันยายน ๒๕๖๑ โดยพระราชบัญญัติการจัดซื้อจัดจ้างและการบริหารพัสดุภาครัฐ พ.ศ. ๒๕๖๐ ได้กำหนดให้บุคคลหรือคณะกรรมการผู้รับผิดชอบการจัดซื้อจัดจ้างและการบริหารพัสดุภาครัฐ ได้รับค่าตอบแทน ตามที่กระทรวงการคลังกำหนด </v>
      </c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26"/>
      <c r="AM20" s="26"/>
    </row>
    <row r="21" spans="1:39" x14ac:dyDescent="0.35">
      <c r="A21" s="98"/>
      <c r="B21" s="98"/>
      <c r="C21" s="98"/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8"/>
      <c r="T21" s="98"/>
      <c r="U21" s="98"/>
      <c r="V21" s="98"/>
      <c r="W21" s="98"/>
      <c r="X21" s="98"/>
      <c r="Y21" s="98"/>
      <c r="Z21" s="98"/>
      <c r="AA21" s="98"/>
      <c r="AB21" s="98"/>
      <c r="AC21" s="98"/>
      <c r="AD21" s="98"/>
      <c r="AE21" s="98"/>
      <c r="AF21" s="98"/>
      <c r="AG21" s="98"/>
      <c r="AH21" s="98"/>
      <c r="AI21" s="98"/>
      <c r="AJ21" s="98"/>
      <c r="AK21" s="98"/>
      <c r="AL21" s="26"/>
      <c r="AM21" s="26"/>
    </row>
    <row r="22" spans="1:39" x14ac:dyDescent="0.35">
      <c r="A22" s="98"/>
      <c r="B22" s="98"/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8"/>
      <c r="S22" s="98"/>
      <c r="T22" s="98"/>
      <c r="U22" s="98"/>
      <c r="V22" s="98"/>
      <c r="W22" s="98"/>
      <c r="X22" s="98"/>
      <c r="Y22" s="98"/>
      <c r="Z22" s="98"/>
      <c r="AA22" s="98"/>
      <c r="AB22" s="98"/>
      <c r="AC22" s="98"/>
      <c r="AD22" s="98"/>
      <c r="AE22" s="98"/>
      <c r="AF22" s="98"/>
      <c r="AG22" s="98"/>
      <c r="AH22" s="98"/>
      <c r="AI22" s="98"/>
      <c r="AJ22" s="98"/>
      <c r="AK22" s="98"/>
      <c r="AL22" s="26"/>
      <c r="AM22" s="26"/>
    </row>
    <row r="23" spans="1:39" x14ac:dyDescent="0.35">
      <c r="A23" s="98"/>
      <c r="B23" s="98"/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98"/>
      <c r="U23" s="98"/>
      <c r="V23" s="98"/>
      <c r="W23" s="98"/>
      <c r="X23" s="98"/>
      <c r="Y23" s="98"/>
      <c r="Z23" s="98"/>
      <c r="AA23" s="98"/>
      <c r="AB23" s="98"/>
      <c r="AC23" s="98"/>
      <c r="AD23" s="98"/>
      <c r="AE23" s="98"/>
      <c r="AF23" s="98"/>
      <c r="AG23" s="98"/>
      <c r="AH23" s="98"/>
      <c r="AI23" s="98"/>
      <c r="AJ23" s="98"/>
      <c r="AK23" s="98"/>
      <c r="AL23" s="26"/>
      <c r="AM23" s="26"/>
    </row>
    <row r="24" spans="1:39" x14ac:dyDescent="0.35">
      <c r="A24" s="98"/>
      <c r="B24" s="98"/>
      <c r="C24" s="98"/>
      <c r="D24" s="98"/>
      <c r="E24" s="98"/>
      <c r="F24" s="98"/>
      <c r="G24" s="98"/>
      <c r="H24" s="98"/>
      <c r="I24" s="98"/>
      <c r="J24" s="98"/>
      <c r="K24" s="98"/>
      <c r="L24" s="98"/>
      <c r="M24" s="98"/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26"/>
      <c r="AM24" s="26"/>
    </row>
    <row r="25" spans="1:39" x14ac:dyDescent="0.35">
      <c r="F25" s="11" t="s">
        <v>51</v>
      </c>
    </row>
    <row r="26" spans="1:39" x14ac:dyDescent="0.35">
      <c r="F26" s="9" t="s">
        <v>52</v>
      </c>
    </row>
    <row r="27" spans="1:39" x14ac:dyDescent="0.35">
      <c r="A27" s="97" t="s">
        <v>54</v>
      </c>
      <c r="B27" s="97"/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97"/>
      <c r="R27" s="97"/>
      <c r="S27" s="97"/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7"/>
      <c r="AJ27" s="97"/>
      <c r="AK27" s="97"/>
    </row>
    <row r="28" spans="1:39" x14ac:dyDescent="0.35">
      <c r="A28" s="97"/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</row>
    <row r="29" spans="1:39" x14ac:dyDescent="0.35">
      <c r="A29" s="97" t="s">
        <v>55</v>
      </c>
      <c r="B29" s="97"/>
      <c r="C29" s="97"/>
      <c r="D29" s="97"/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</row>
    <row r="30" spans="1:39" x14ac:dyDescent="0.35">
      <c r="A30" s="97"/>
      <c r="B30" s="97"/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</row>
    <row r="31" spans="1:39" x14ac:dyDescent="0.35">
      <c r="A31" s="101" t="s">
        <v>56</v>
      </c>
      <c r="B31" s="101"/>
      <c r="C31" s="101"/>
      <c r="D31" s="101"/>
      <c r="E31" s="101"/>
      <c r="F31" s="101"/>
      <c r="G31" s="101"/>
      <c r="H31" s="101"/>
      <c r="I31" s="101"/>
      <c r="J31" s="101"/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X31" s="101"/>
      <c r="Y31" s="101"/>
      <c r="Z31" s="101"/>
      <c r="AA31" s="101"/>
      <c r="AB31" s="101"/>
      <c r="AC31" s="101"/>
      <c r="AD31" s="101"/>
      <c r="AE31" s="101"/>
      <c r="AF31" s="101"/>
      <c r="AG31" s="101"/>
      <c r="AH31" s="101"/>
      <c r="AI31" s="101"/>
      <c r="AJ31" s="101"/>
      <c r="AK31" s="101"/>
    </row>
    <row r="32" spans="1:39" x14ac:dyDescent="0.35">
      <c r="A32" s="25"/>
      <c r="B32" s="25"/>
      <c r="C32" s="25"/>
      <c r="D32" s="25"/>
      <c r="E32" s="25"/>
      <c r="F32" s="28" t="s">
        <v>92</v>
      </c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</row>
    <row r="33" spans="1:38" x14ac:dyDescent="0.35">
      <c r="F33" s="9" t="s">
        <v>93</v>
      </c>
    </row>
    <row r="34" spans="1:38" x14ac:dyDescent="0.35">
      <c r="A34" s="9" t="s">
        <v>53</v>
      </c>
    </row>
    <row r="35" spans="1:38" x14ac:dyDescent="0.35">
      <c r="F35" s="9" t="str">
        <f>"๓.๔ ประกาศ"&amp;กรอกข้อมูล!C3&amp;" เรื่องกำหนดหลักเกณฑ์และอัตราการเบิกจ่ายค่าตอบแทน"</f>
        <v>๓.๔ ประกาศองค์การบริหารส่วนตำบลน่าอยู่ เรื่องกำหนดหลักเกณฑ์และอัตราการเบิกจ่ายค่าตอบแทน</v>
      </c>
    </row>
    <row r="36" spans="1:38" x14ac:dyDescent="0.35">
      <c r="A36" s="9" t="str">
        <f>'บันทึกออกตรวจงานจ้าง(กรรมการ)'!A36</f>
        <v>บุคคลหรือคณะกรรมการผู้รับผิดชอบการจัดซื้อจัดจ้างและบริหารพัสดุภาครัฐ ลงวันที่ 14 กรกฎาคม 2563</v>
      </c>
    </row>
    <row r="37" spans="1:38" ht="7.95" customHeight="1" x14ac:dyDescent="0.35"/>
    <row r="38" spans="1:38" x14ac:dyDescent="0.35">
      <c r="F38" s="11" t="s">
        <v>68</v>
      </c>
    </row>
    <row r="39" spans="1:38" x14ac:dyDescent="0.35">
      <c r="F39" s="9" t="s">
        <v>97</v>
      </c>
    </row>
    <row r="40" spans="1:38" x14ac:dyDescent="0.35">
      <c r="A40" s="9" t="s">
        <v>91</v>
      </c>
      <c r="K40" s="93">
        <v>1</v>
      </c>
      <c r="L40" s="94"/>
      <c r="M40" s="9" t="s">
        <v>59</v>
      </c>
      <c r="Q40" s="95">
        <v>1500</v>
      </c>
      <c r="R40" s="95"/>
      <c r="S40" s="95"/>
      <c r="T40" s="95"/>
      <c r="U40" s="9" t="s">
        <v>6</v>
      </c>
      <c r="W40" s="9" t="s">
        <v>60</v>
      </c>
      <c r="Z40" s="92">
        <f>K40*Q40</f>
        <v>1500</v>
      </c>
      <c r="AA40" s="92"/>
      <c r="AB40" s="92"/>
      <c r="AC40" s="92"/>
      <c r="AD40" s="9" t="s">
        <v>6</v>
      </c>
    </row>
    <row r="41" spans="1:38" x14ac:dyDescent="0.35">
      <c r="F41" s="9" t="s">
        <v>61</v>
      </c>
      <c r="L41" s="92">
        <f>Z40</f>
        <v>1500</v>
      </c>
      <c r="M41" s="92"/>
      <c r="N41" s="92"/>
      <c r="O41" s="92"/>
      <c r="P41" s="92"/>
      <c r="Q41" s="9" t="s">
        <v>6</v>
      </c>
      <c r="S41" s="9" t="str">
        <f>"("&amp;BAHTTEXT(L41)&amp;")"</f>
        <v>(หนึ่งพันห้าร้อยบาทถ้วน)</v>
      </c>
    </row>
    <row r="42" spans="1:38" ht="7.95" customHeight="1" x14ac:dyDescent="0.35">
      <c r="L42" s="27"/>
      <c r="M42" s="27"/>
      <c r="N42" s="27"/>
      <c r="O42" s="27"/>
      <c r="P42" s="27"/>
    </row>
    <row r="43" spans="1:38" x14ac:dyDescent="0.35">
      <c r="F43" s="9" t="s">
        <v>67</v>
      </c>
      <c r="I43" s="24"/>
    </row>
    <row r="44" spans="1:38" x14ac:dyDescent="0.35">
      <c r="F44" s="13">
        <v>1</v>
      </c>
      <c r="G44" s="9" t="s">
        <v>94</v>
      </c>
      <c r="AA44" s="9" t="s">
        <v>63</v>
      </c>
      <c r="AD44" s="93">
        <v>1</v>
      </c>
      <c r="AE44" s="93"/>
      <c r="AF44" s="93"/>
      <c r="AG44" s="9" t="s">
        <v>64</v>
      </c>
    </row>
    <row r="45" spans="1:38" x14ac:dyDescent="0.35">
      <c r="F45" s="13">
        <v>2</v>
      </c>
      <c r="G45" s="9" t="s">
        <v>65</v>
      </c>
      <c r="AA45" s="9" t="s">
        <v>63</v>
      </c>
      <c r="AD45" s="102">
        <v>1</v>
      </c>
      <c r="AE45" s="102"/>
      <c r="AF45" s="102"/>
      <c r="AG45" s="9" t="s">
        <v>64</v>
      </c>
    </row>
    <row r="46" spans="1:38" x14ac:dyDescent="0.35">
      <c r="AK46" s="15" t="s">
        <v>98</v>
      </c>
    </row>
    <row r="47" spans="1:38" x14ac:dyDescent="0.35">
      <c r="A47" s="99" t="s">
        <v>57</v>
      </c>
      <c r="B47" s="99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99"/>
      <c r="V47" s="99"/>
      <c r="W47" s="99"/>
      <c r="X47" s="99"/>
      <c r="Y47" s="99"/>
      <c r="Z47" s="99"/>
      <c r="AA47" s="99"/>
      <c r="AB47" s="99"/>
      <c r="AC47" s="99"/>
      <c r="AD47" s="99"/>
      <c r="AE47" s="99"/>
      <c r="AF47" s="99"/>
      <c r="AG47" s="99"/>
      <c r="AH47" s="99"/>
      <c r="AI47" s="99"/>
      <c r="AJ47" s="99"/>
      <c r="AK47" s="99"/>
      <c r="AL47" s="99"/>
    </row>
    <row r="48" spans="1:38" ht="7.95" customHeight="1" x14ac:dyDescent="0.35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</row>
    <row r="49" spans="2:34" x14ac:dyDescent="0.35">
      <c r="F49" s="9" t="s">
        <v>66</v>
      </c>
    </row>
    <row r="51" spans="2:34" x14ac:dyDescent="0.35">
      <c r="L51" s="15" t="s">
        <v>9</v>
      </c>
      <c r="X51" s="103" t="s">
        <v>99</v>
      </c>
      <c r="Y51" s="103"/>
      <c r="Z51" s="103"/>
      <c r="AA51" s="103"/>
      <c r="AB51" s="103"/>
      <c r="AC51" s="103"/>
      <c r="AD51" s="103"/>
      <c r="AE51" s="103"/>
      <c r="AF51" s="103"/>
      <c r="AG51" s="103"/>
      <c r="AH51" s="103"/>
    </row>
    <row r="52" spans="2:34" x14ac:dyDescent="0.35">
      <c r="M52" s="94" t="str">
        <f>"("&amp;G15&amp;")"</f>
        <v>(นายธราเทพ  ทองเบ้า)</v>
      </c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19"/>
    </row>
    <row r="54" spans="2:34" x14ac:dyDescent="0.35">
      <c r="B54" s="9" t="s">
        <v>27</v>
      </c>
      <c r="D54" s="9" t="str">
        <f>C8</f>
        <v>นายกองค์การบริหารส่วนตำบลน่าอยู่</v>
      </c>
    </row>
    <row r="55" spans="2:34" x14ac:dyDescent="0.35">
      <c r="D55" s="9" t="s">
        <v>69</v>
      </c>
    </row>
    <row r="56" spans="2:34" x14ac:dyDescent="0.35">
      <c r="D56" s="9" t="s">
        <v>70</v>
      </c>
    </row>
    <row r="57" spans="2:34" x14ac:dyDescent="0.35">
      <c r="D57" s="9" t="s">
        <v>76</v>
      </c>
    </row>
    <row r="60" spans="2:34" x14ac:dyDescent="0.35">
      <c r="E60" s="99" t="str">
        <f>"("&amp;กรอกข้อมูล!C21&amp;")"</f>
        <v>(นายประยูร มณีฉาย)</v>
      </c>
      <c r="F60" s="99"/>
      <c r="G60" s="99"/>
      <c r="H60" s="99"/>
      <c r="I60" s="99"/>
      <c r="J60" s="99"/>
      <c r="K60" s="99"/>
      <c r="L60" s="99"/>
      <c r="M60" s="99"/>
      <c r="N60" s="99"/>
      <c r="O60" s="99"/>
      <c r="P60" s="99"/>
      <c r="Q60" s="99"/>
      <c r="R60" s="99"/>
      <c r="S60" s="99"/>
      <c r="T60" s="99"/>
    </row>
    <row r="61" spans="2:34" x14ac:dyDescent="0.35">
      <c r="E61" s="99" t="str">
        <f>"ปลัด"&amp;กรอกข้อมูล!C3</f>
        <v>ปลัดองค์การบริหารส่วนตำบลน่าอยู่</v>
      </c>
      <c r="F61" s="99"/>
      <c r="G61" s="99"/>
      <c r="H61" s="99"/>
      <c r="I61" s="99"/>
      <c r="J61" s="99"/>
      <c r="K61" s="99"/>
      <c r="L61" s="99"/>
      <c r="M61" s="99"/>
      <c r="N61" s="99"/>
      <c r="O61" s="99"/>
      <c r="P61" s="99"/>
      <c r="Q61" s="99"/>
      <c r="R61" s="99"/>
      <c r="S61" s="99"/>
      <c r="T61" s="99"/>
    </row>
    <row r="62" spans="2:34" x14ac:dyDescent="0.35">
      <c r="I62" s="24"/>
    </row>
    <row r="63" spans="2:34" x14ac:dyDescent="0.35">
      <c r="D63" s="9" t="s">
        <v>74</v>
      </c>
    </row>
    <row r="64" spans="2:34" x14ac:dyDescent="0.35">
      <c r="D64" s="9" t="s">
        <v>95</v>
      </c>
    </row>
    <row r="67" spans="5:20" x14ac:dyDescent="0.35">
      <c r="E67" s="99" t="str">
        <f>"("&amp;กรอกข้อมูล!C22&amp;")"</f>
        <v>(นายประยูร มณีฉาย)</v>
      </c>
      <c r="F67" s="99"/>
      <c r="G67" s="99"/>
      <c r="H67" s="99"/>
      <c r="I67" s="99"/>
      <c r="J67" s="99"/>
      <c r="K67" s="99"/>
      <c r="L67" s="99"/>
      <c r="M67" s="99"/>
      <c r="N67" s="99"/>
      <c r="O67" s="99"/>
      <c r="P67" s="99"/>
      <c r="Q67" s="99"/>
      <c r="R67" s="99"/>
      <c r="S67" s="99"/>
      <c r="T67" s="99"/>
    </row>
    <row r="68" spans="5:20" x14ac:dyDescent="0.35">
      <c r="E68" s="99" t="s">
        <v>77</v>
      </c>
      <c r="F68" s="99"/>
      <c r="G68" s="99"/>
      <c r="H68" s="99"/>
      <c r="I68" s="99"/>
      <c r="J68" s="99"/>
      <c r="K68" s="99"/>
      <c r="L68" s="99"/>
      <c r="M68" s="99"/>
      <c r="N68" s="99"/>
      <c r="O68" s="99"/>
      <c r="P68" s="99"/>
      <c r="Q68" s="99"/>
      <c r="R68" s="99"/>
      <c r="S68" s="99"/>
      <c r="T68" s="99"/>
    </row>
    <row r="69" spans="5:20" x14ac:dyDescent="0.35">
      <c r="E69" s="99" t="str">
        <f>"นายก"&amp;กรอกข้อมูล!C3</f>
        <v>นายกองค์การบริหารส่วนตำบลน่าอยู่</v>
      </c>
      <c r="F69" s="99"/>
      <c r="G69" s="99"/>
      <c r="H69" s="99"/>
      <c r="I69" s="99"/>
      <c r="J69" s="99"/>
      <c r="K69" s="99"/>
      <c r="L69" s="99"/>
      <c r="M69" s="99"/>
      <c r="N69" s="99"/>
      <c r="O69" s="99"/>
      <c r="P69" s="99"/>
      <c r="Q69" s="99"/>
      <c r="R69" s="99"/>
      <c r="S69" s="99"/>
      <c r="T69" s="99"/>
    </row>
    <row r="70" spans="5:20" x14ac:dyDescent="0.35">
      <c r="I70" s="24"/>
    </row>
  </sheetData>
  <mergeCells count="21">
    <mergeCell ref="E67:T67"/>
    <mergeCell ref="E68:T68"/>
    <mergeCell ref="E69:T69"/>
    <mergeCell ref="X51:AH51"/>
    <mergeCell ref="AD45:AF45"/>
    <mergeCell ref="M52:W52"/>
    <mergeCell ref="E60:T60"/>
    <mergeCell ref="E61:T61"/>
    <mergeCell ref="A47:AL47"/>
    <mergeCell ref="L41:P41"/>
    <mergeCell ref="AD44:AF44"/>
    <mergeCell ref="A31:AK31"/>
    <mergeCell ref="K40:L40"/>
    <mergeCell ref="Q40:T40"/>
    <mergeCell ref="Z40:AC40"/>
    <mergeCell ref="A29:AK30"/>
    <mergeCell ref="B2:AK3"/>
    <mergeCell ref="T5:AE5"/>
    <mergeCell ref="A11:AK14"/>
    <mergeCell ref="A20:AK24"/>
    <mergeCell ref="A27:AK28"/>
  </mergeCells>
  <printOptions horizontalCentered="1"/>
  <pageMargins left="0.6692913385826772" right="0.47244094488188981" top="0.43307086614173229" bottom="0.31496062992125984" header="0.31496062992125984" footer="0.15748031496062992"/>
  <pageSetup paperSize="9" orientation="portrait" blackAndWhite="1" r:id="rId1"/>
  <drawing r:id="rId2"/>
  <legacyDrawing r:id="rId3"/>
  <oleObjects>
    <mc:AlternateContent xmlns:mc="http://schemas.openxmlformats.org/markup-compatibility/2006">
      <mc:Choice Requires="x14">
        <oleObject progId="Word.Picture.8" shapeId="19457" r:id="rId4">
          <objectPr defaultSize="0" autoPict="0" r:id="rId5">
            <anchor>
              <from>
                <xdr:col>0</xdr:col>
                <xdr:colOff>15240</xdr:colOff>
                <xdr:row>0</xdr:row>
                <xdr:rowOff>68580</xdr:rowOff>
              </from>
              <to>
                <xdr:col>3</xdr:col>
                <xdr:colOff>91440</xdr:colOff>
                <xdr:row>3</xdr:row>
                <xdr:rowOff>0</xdr:rowOff>
              </to>
            </anchor>
          </objectPr>
        </oleObject>
      </mc:Choice>
      <mc:Fallback>
        <oleObject progId="Word.Picture.8" shapeId="19457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409BF-3729-4C7D-9BA6-FFA1260A5C0C}">
  <sheetPr>
    <tabColor rgb="FF00B050"/>
  </sheetPr>
  <dimension ref="A1:G14"/>
  <sheetViews>
    <sheetView showGridLines="0" workbookViewId="0">
      <selection activeCell="C15" sqref="C15"/>
    </sheetView>
  </sheetViews>
  <sheetFormatPr defaultRowHeight="18" x14ac:dyDescent="0.35"/>
  <cols>
    <col min="1" max="1" width="6.5" bestFit="1" customWidth="1"/>
    <col min="2" max="2" width="35.375" customWidth="1"/>
    <col min="3" max="3" width="28" bestFit="1" customWidth="1"/>
    <col min="4" max="4" width="14.875" customWidth="1"/>
    <col min="5" max="5" width="13.875" customWidth="1"/>
    <col min="6" max="7" width="26.125" customWidth="1"/>
  </cols>
  <sheetData>
    <row r="1" spans="1:7" ht="23.4" x14ac:dyDescent="0.35">
      <c r="A1" s="105" t="str">
        <f>"หลักฐานการจ่ายค่าตอบแทนกรรมการในคณะกรรมการ"&amp;กรอกข้อมูล!C4</f>
        <v>หลักฐานการจ่ายค่าตอบแทนกรรมการในคณะกรรมการตรวจรับพัสดุในงานจ้างก่อสร้าง</v>
      </c>
      <c r="B1" s="105"/>
      <c r="C1" s="105"/>
      <c r="D1" s="105"/>
      <c r="E1" s="105"/>
      <c r="F1" s="105"/>
      <c r="G1" s="105"/>
    </row>
    <row r="2" spans="1:7" ht="23.4" x14ac:dyDescent="0.35">
      <c r="A2" s="105" t="str">
        <f>"ส่วนราชการ "&amp;กรอกข้อมูล!C3</f>
        <v>ส่วนราชการ องค์การบริหารส่วนตำบลน่าอยู่</v>
      </c>
      <c r="B2" s="105"/>
      <c r="C2" s="105"/>
      <c r="D2" s="105"/>
      <c r="E2" s="105"/>
      <c r="F2" s="105"/>
      <c r="G2" s="105"/>
    </row>
    <row r="3" spans="1:7" s="79" customFormat="1" ht="19.8" x14ac:dyDescent="0.4">
      <c r="A3" s="106" t="str">
        <f>"การประชุมเรื่อง "&amp;กรอกข้อมูล!C4&amp;" โครงการ"&amp;กรอกข้อมูล!C6</f>
        <v>การประชุมเรื่อง ตรวจรับพัสดุในงานจ้างก่อสร้าง โครงการก่อสร้างถนนคอนกรีตเสริมเหล็ก</v>
      </c>
      <c r="B3" s="106"/>
      <c r="C3" s="106"/>
      <c r="D3" s="106"/>
      <c r="E3" s="106"/>
      <c r="F3" s="106"/>
      <c r="G3" s="106"/>
    </row>
    <row r="4" spans="1:7" s="79" customFormat="1" ht="19.8" x14ac:dyDescent="0.4">
      <c r="A4" s="106" t="str">
        <f>กรอกข้อมูล!C8</f>
        <v>หมู่ที่ 1 บ้านสระหลวง ตำบลไทรเดี่ยว อำเภอคลองหาด จังหวัดสระแก้ว</v>
      </c>
      <c r="B4" s="106"/>
      <c r="C4" s="106"/>
      <c r="D4" s="106"/>
      <c r="E4" s="106"/>
      <c r="F4" s="106"/>
      <c r="G4" s="106"/>
    </row>
    <row r="5" spans="1:7" s="79" customFormat="1" ht="19.8" x14ac:dyDescent="0.4">
      <c r="A5" s="107" t="s">
        <v>11</v>
      </c>
      <c r="B5" s="107"/>
      <c r="C5" s="107"/>
      <c r="D5" s="107"/>
      <c r="E5" s="107"/>
      <c r="F5" s="107"/>
      <c r="G5" s="107"/>
    </row>
    <row r="6" spans="1:7" s="79" customFormat="1" ht="19.8" x14ac:dyDescent="0.4">
      <c r="A6" s="107" t="s">
        <v>12</v>
      </c>
      <c r="B6" s="107"/>
      <c r="C6" s="107"/>
      <c r="D6" s="107"/>
      <c r="E6" s="107"/>
      <c r="F6" s="107"/>
      <c r="G6" s="107"/>
    </row>
    <row r="7" spans="1:7" s="79" customFormat="1" ht="19.8" x14ac:dyDescent="0.4">
      <c r="A7" s="104" t="str">
        <f>"ณ ห้องประชุม"&amp;กรอกข้อมูล!C3</f>
        <v>ณ ห้องประชุมองค์การบริหารส่วนตำบลน่าอยู่</v>
      </c>
      <c r="B7" s="104"/>
      <c r="C7" s="104"/>
      <c r="D7" s="104"/>
      <c r="E7" s="104"/>
      <c r="F7" s="104"/>
      <c r="G7" s="104"/>
    </row>
    <row r="8" spans="1:7" s="79" customFormat="1" ht="19.8" x14ac:dyDescent="0.4">
      <c r="A8" s="108" t="s">
        <v>13</v>
      </c>
      <c r="B8" s="108" t="s">
        <v>14</v>
      </c>
      <c r="C8" s="80" t="s">
        <v>15</v>
      </c>
      <c r="D8" s="108" t="s">
        <v>16</v>
      </c>
      <c r="E8" s="108" t="s">
        <v>17</v>
      </c>
      <c r="F8" s="108" t="s">
        <v>18</v>
      </c>
      <c r="G8" s="108"/>
    </row>
    <row r="9" spans="1:7" s="79" customFormat="1" ht="19.8" x14ac:dyDescent="0.4">
      <c r="A9" s="108"/>
      <c r="B9" s="108"/>
      <c r="C9" s="81" t="s">
        <v>19</v>
      </c>
      <c r="D9" s="108"/>
      <c r="E9" s="108"/>
      <c r="F9" s="82" t="s">
        <v>20</v>
      </c>
      <c r="G9" s="82" t="s">
        <v>0</v>
      </c>
    </row>
    <row r="10" spans="1:7" s="79" customFormat="1" ht="42" customHeight="1" x14ac:dyDescent="0.4">
      <c r="A10" s="83">
        <v>1</v>
      </c>
      <c r="B10" s="84" t="str">
        <f>บันทึกค่าตอบแทนประชุมกรรมการ!G15</f>
        <v>นายธราเทพ  ทองเบ้า</v>
      </c>
      <c r="C10" s="85" t="s">
        <v>21</v>
      </c>
      <c r="D10" s="85"/>
      <c r="E10" s="86">
        <f>บันทึกค่าตอบแทนประชุมกรรมการ!V41</f>
        <v>1500</v>
      </c>
      <c r="F10" s="85"/>
      <c r="G10" s="85"/>
    </row>
    <row r="11" spans="1:7" s="79" customFormat="1" ht="42" customHeight="1" x14ac:dyDescent="0.4">
      <c r="A11" s="83">
        <v>2</v>
      </c>
      <c r="B11" s="84" t="str">
        <f>บันทึกค่าตอบแทนประชุมกรรมการ!G16</f>
        <v>นายนิธิพันธ์ ประเสริฐศรี</v>
      </c>
      <c r="C11" s="85" t="s">
        <v>22</v>
      </c>
      <c r="D11" s="85"/>
      <c r="E11" s="86">
        <f>บันทึกค่าตอบแทนประชุมกรรมการ!V43</f>
        <v>1200</v>
      </c>
      <c r="F11" s="85"/>
      <c r="G11" s="85"/>
    </row>
    <row r="12" spans="1:7" s="79" customFormat="1" ht="42" customHeight="1" x14ac:dyDescent="0.4">
      <c r="A12" s="83">
        <v>3</v>
      </c>
      <c r="B12" s="84" t="str">
        <f>บันทึกค่าตอบแทนประชุมกรรมการ!G17</f>
        <v>นายรังสรรค์ เพ็ชรวิเศษ</v>
      </c>
      <c r="C12" s="85" t="s">
        <v>22</v>
      </c>
      <c r="D12" s="85"/>
      <c r="E12" s="86">
        <f>บันทึกค่าตอบแทนประชุมกรรมการ!V50</f>
        <v>1200</v>
      </c>
      <c r="F12" s="85"/>
      <c r="G12" s="85"/>
    </row>
    <row r="13" spans="1:7" s="79" customFormat="1" ht="20.399999999999999" thickBot="1" x14ac:dyDescent="0.45">
      <c r="A13" s="87"/>
      <c r="C13" s="87"/>
      <c r="D13" s="88" t="str">
        <f>"จำนวนเงิน(ตัวอักษร) (-"&amp;BAHTTEXT(E13)&amp;"-)"</f>
        <v>จำนวนเงิน(ตัวอักษร) (-สามพันเก้าร้อยบาทถ้วน-)</v>
      </c>
      <c r="E13" s="89">
        <f>SUM(E10:E12)</f>
        <v>3900</v>
      </c>
      <c r="F13" s="90"/>
      <c r="G13" s="87"/>
    </row>
    <row r="14" spans="1:7" s="79" customFormat="1" ht="20.399999999999999" thickTop="1" x14ac:dyDescent="0.4"/>
  </sheetData>
  <mergeCells count="12">
    <mergeCell ref="A8:A9"/>
    <mergeCell ref="B8:B9"/>
    <mergeCell ref="D8:D9"/>
    <mergeCell ref="E8:E9"/>
    <mergeCell ref="F8:G8"/>
    <mergeCell ref="A7:G7"/>
    <mergeCell ref="A1:G1"/>
    <mergeCell ref="A2:G2"/>
    <mergeCell ref="A3:G3"/>
    <mergeCell ref="A5:G5"/>
    <mergeCell ref="A6:G6"/>
    <mergeCell ref="A4:G4"/>
  </mergeCells>
  <printOptions horizontalCentered="1"/>
  <pageMargins left="0.39370078740157483" right="0.39370078740157483" top="0.51181102362204722" bottom="0.47244094488188981" header="0.31496062992125984" footer="0.23622047244094491"/>
  <pageSetup paperSize="9" orientation="landscape" blackAndWhite="1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J36"/>
  <sheetViews>
    <sheetView showGridLines="0" topLeftCell="A13" workbookViewId="0">
      <selection activeCell="F11" sqref="F11"/>
    </sheetView>
  </sheetViews>
  <sheetFormatPr defaultColWidth="9.125" defaultRowHeight="21" x14ac:dyDescent="0.4"/>
  <cols>
    <col min="1" max="7" width="9.125" style="1" customWidth="1"/>
    <col min="8" max="8" width="9.125" style="1"/>
    <col min="9" max="9" width="13.625" style="1" customWidth="1"/>
    <col min="10" max="10" width="8.5" style="1" customWidth="1"/>
    <col min="11" max="16384" width="9.125" style="1"/>
  </cols>
  <sheetData>
    <row r="1" spans="1:10" x14ac:dyDescent="0.4">
      <c r="J1" s="2" t="str">
        <f>"ที่ "&amp;กรอกข้อมูล!C3</f>
        <v>ที่ องค์การบริหารส่วนตำบลน่าอยู่</v>
      </c>
    </row>
    <row r="2" spans="1:10" ht="23.4" x14ac:dyDescent="0.4">
      <c r="A2" s="112" t="s">
        <v>1</v>
      </c>
      <c r="B2" s="112"/>
      <c r="C2" s="112"/>
      <c r="D2" s="112"/>
      <c r="E2" s="112"/>
      <c r="F2" s="112"/>
      <c r="G2" s="112"/>
      <c r="H2" s="112"/>
      <c r="I2" s="112"/>
      <c r="J2" s="112"/>
    </row>
    <row r="3" spans="1:10" x14ac:dyDescent="0.4">
      <c r="A3" s="3"/>
      <c r="B3" s="3"/>
      <c r="C3" s="3"/>
      <c r="D3" s="3"/>
      <c r="E3" s="3"/>
      <c r="F3" s="3" t="s">
        <v>79</v>
      </c>
      <c r="G3" s="3"/>
    </row>
    <row r="4" spans="1:10" x14ac:dyDescent="0.4">
      <c r="A4" s="3"/>
      <c r="B4" s="3" t="s">
        <v>3</v>
      </c>
      <c r="C4" s="113" t="str">
        <f>กรอกข้อมูล!C14</f>
        <v>นายธราเทพ  ทองเบ้า</v>
      </c>
      <c r="D4" s="113"/>
      <c r="E4" s="113"/>
      <c r="F4" s="3" t="s">
        <v>81</v>
      </c>
      <c r="G4" s="3"/>
      <c r="H4" s="33">
        <v>171</v>
      </c>
      <c r="I4" s="6" t="s">
        <v>82</v>
      </c>
      <c r="J4" s="33">
        <v>3</v>
      </c>
    </row>
    <row r="5" spans="1:10" x14ac:dyDescent="0.4">
      <c r="A5" s="3" t="s">
        <v>83</v>
      </c>
      <c r="B5" s="110" t="s">
        <v>87</v>
      </c>
      <c r="C5" s="110"/>
      <c r="D5" s="7" t="s">
        <v>84</v>
      </c>
      <c r="E5" s="110" t="s">
        <v>88</v>
      </c>
      <c r="F5" s="110"/>
      <c r="G5" s="3" t="s">
        <v>85</v>
      </c>
      <c r="H5" s="111" t="s">
        <v>86</v>
      </c>
      <c r="I5" s="111"/>
      <c r="J5" s="22"/>
    </row>
    <row r="6" spans="1:10" x14ac:dyDescent="0.4">
      <c r="A6" s="3" t="str">
        <f>"ได้รับเงินจาก"&amp;กรอกข้อมูล!C3&amp;" ดังรายการดังต่อไปนี้"</f>
        <v>ได้รับเงินจากองค์การบริหารส่วนตำบลน่าอยู่ ดังรายการดังต่อไปนี้</v>
      </c>
      <c r="B6" s="3"/>
      <c r="C6" s="3"/>
      <c r="D6" s="3"/>
      <c r="E6" s="3"/>
      <c r="F6" s="3"/>
      <c r="G6" s="3"/>
    </row>
    <row r="7" spans="1:10" x14ac:dyDescent="0.4">
      <c r="A7" s="115" t="s">
        <v>4</v>
      </c>
      <c r="B7" s="115"/>
      <c r="C7" s="115"/>
      <c r="D7" s="115"/>
      <c r="E7" s="115"/>
      <c r="F7" s="115"/>
      <c r="G7" s="115"/>
      <c r="H7" s="115"/>
      <c r="I7" s="114" t="s">
        <v>5</v>
      </c>
      <c r="J7" s="114"/>
    </row>
    <row r="8" spans="1:10" x14ac:dyDescent="0.4">
      <c r="A8" s="115"/>
      <c r="B8" s="115"/>
      <c r="C8" s="115"/>
      <c r="D8" s="115"/>
      <c r="E8" s="115"/>
      <c r="F8" s="115"/>
      <c r="G8" s="115"/>
      <c r="H8" s="115"/>
      <c r="I8" s="4" t="s">
        <v>6</v>
      </c>
      <c r="J8" s="4" t="s">
        <v>7</v>
      </c>
    </row>
    <row r="9" spans="1:10" x14ac:dyDescent="0.4">
      <c r="A9" s="43" t="str">
        <f>"ค่าตอบแทนคณะกรรมการ"&amp;กรอกข้อมูล!C4</f>
        <v>ค่าตอบแทนคณะกรรมการตรวจรับพัสดุในงานจ้างก่อสร้าง</v>
      </c>
      <c r="B9" s="44"/>
      <c r="C9" s="45"/>
      <c r="D9" s="44"/>
      <c r="E9" s="44"/>
      <c r="F9" s="45"/>
      <c r="G9" s="45"/>
      <c r="H9" s="46"/>
      <c r="I9" s="47">
        <f>บันทึกค่าตอบแทนประชุมกรรมการ!V41</f>
        <v>1500</v>
      </c>
      <c r="J9" s="48"/>
    </row>
    <row r="10" spans="1:10" x14ac:dyDescent="0.4">
      <c r="A10" s="49" t="str">
        <f>"ตามคำสั่ง"&amp;กรอกข้อมูล!C3&amp;" ที่ "&amp;กรอกข้อมูล!C10</f>
        <v>ตามคำสั่งองค์การบริหารส่วนตำบลน่าอยู่ ที่ 124/2563</v>
      </c>
      <c r="B10" s="50"/>
      <c r="C10" s="50"/>
      <c r="D10" s="50"/>
      <c r="E10" s="50"/>
      <c r="F10" s="50"/>
      <c r="G10" s="50"/>
      <c r="H10" s="51"/>
      <c r="I10" s="52"/>
      <c r="J10" s="52"/>
    </row>
    <row r="11" spans="1:10" x14ac:dyDescent="0.4">
      <c r="A11" s="49" t="str">
        <f>"ลงวันที่ "&amp;กรอกข้อมูล!C11</f>
        <v>ลงวันที่ 13 กรกฎาคม 2563</v>
      </c>
      <c r="B11" s="50"/>
      <c r="C11" s="50"/>
      <c r="D11" s="50"/>
      <c r="E11" s="50"/>
      <c r="F11" s="50"/>
      <c r="G11" s="50"/>
      <c r="H11" s="51"/>
      <c r="I11" s="52"/>
      <c r="J11" s="52"/>
    </row>
    <row r="12" spans="1:10" x14ac:dyDescent="0.4">
      <c r="A12" s="53"/>
      <c r="B12" s="50"/>
      <c r="C12" s="50"/>
      <c r="D12" s="50"/>
      <c r="E12" s="50"/>
      <c r="F12" s="50"/>
      <c r="G12" s="50"/>
      <c r="H12" s="51"/>
      <c r="I12" s="52"/>
      <c r="J12" s="52"/>
    </row>
    <row r="13" spans="1:10" x14ac:dyDescent="0.4">
      <c r="A13" s="53"/>
      <c r="B13" s="50"/>
      <c r="C13" s="50"/>
      <c r="D13" s="50"/>
      <c r="E13" s="50"/>
      <c r="F13" s="50"/>
      <c r="G13" s="50"/>
      <c r="H13" s="51"/>
      <c r="I13" s="52"/>
      <c r="J13" s="52"/>
    </row>
    <row r="14" spans="1:10" x14ac:dyDescent="0.4">
      <c r="A14" s="53"/>
      <c r="B14" s="50"/>
      <c r="C14" s="50"/>
      <c r="D14" s="50"/>
      <c r="E14" s="50"/>
      <c r="F14" s="50"/>
      <c r="G14" s="50"/>
      <c r="H14" s="51"/>
      <c r="I14" s="52"/>
      <c r="J14" s="52"/>
    </row>
    <row r="15" spans="1:10" x14ac:dyDescent="0.4">
      <c r="A15" s="53"/>
      <c r="B15" s="50"/>
      <c r="C15" s="50"/>
      <c r="D15" s="50"/>
      <c r="E15" s="50"/>
      <c r="F15" s="50"/>
      <c r="G15" s="50"/>
      <c r="H15" s="51"/>
      <c r="I15" s="52"/>
      <c r="J15" s="52"/>
    </row>
    <row r="16" spans="1:10" x14ac:dyDescent="0.4">
      <c r="A16" s="53"/>
      <c r="B16" s="50"/>
      <c r="C16" s="50"/>
      <c r="D16" s="50"/>
      <c r="E16" s="50"/>
      <c r="F16" s="50"/>
      <c r="G16" s="50"/>
      <c r="H16" s="51"/>
      <c r="I16" s="52"/>
      <c r="J16" s="52"/>
    </row>
    <row r="17" spans="1:10" x14ac:dyDescent="0.4">
      <c r="A17" s="53"/>
      <c r="B17" s="50"/>
      <c r="C17" s="50"/>
      <c r="D17" s="50"/>
      <c r="E17" s="50"/>
      <c r="F17" s="50"/>
      <c r="G17" s="50"/>
      <c r="H17" s="51"/>
      <c r="I17" s="52"/>
      <c r="J17" s="52"/>
    </row>
    <row r="18" spans="1:10" x14ac:dyDescent="0.4">
      <c r="A18" s="53"/>
      <c r="B18" s="50"/>
      <c r="C18" s="50"/>
      <c r="D18" s="50"/>
      <c r="E18" s="50"/>
      <c r="F18" s="50"/>
      <c r="G18" s="50"/>
      <c r="H18" s="51"/>
      <c r="I18" s="52"/>
      <c r="J18" s="52"/>
    </row>
    <row r="19" spans="1:10" x14ac:dyDescent="0.4">
      <c r="A19" s="53"/>
      <c r="B19" s="50"/>
      <c r="C19" s="50"/>
      <c r="D19" s="50"/>
      <c r="E19" s="50"/>
      <c r="F19" s="50"/>
      <c r="G19" s="50"/>
      <c r="H19" s="51"/>
      <c r="I19" s="52"/>
      <c r="J19" s="52"/>
    </row>
    <row r="20" spans="1:10" x14ac:dyDescent="0.4">
      <c r="A20" s="53"/>
      <c r="B20" s="50"/>
      <c r="C20" s="50"/>
      <c r="D20" s="50"/>
      <c r="E20" s="50"/>
      <c r="F20" s="50"/>
      <c r="G20" s="50"/>
      <c r="H20" s="51"/>
      <c r="I20" s="52"/>
      <c r="J20" s="52"/>
    </row>
    <row r="21" spans="1:10" x14ac:dyDescent="0.4">
      <c r="A21" s="53"/>
      <c r="B21" s="50"/>
      <c r="C21" s="50"/>
      <c r="D21" s="50"/>
      <c r="E21" s="50"/>
      <c r="F21" s="50"/>
      <c r="G21" s="50"/>
      <c r="H21" s="51"/>
      <c r="I21" s="52"/>
      <c r="J21" s="52"/>
    </row>
    <row r="22" spans="1:10" x14ac:dyDescent="0.4">
      <c r="A22" s="53"/>
      <c r="B22" s="50"/>
      <c r="C22" s="50"/>
      <c r="D22" s="50"/>
      <c r="E22" s="50"/>
      <c r="F22" s="50"/>
      <c r="G22" s="50"/>
      <c r="H22" s="51"/>
      <c r="I22" s="52"/>
      <c r="J22" s="52"/>
    </row>
    <row r="23" spans="1:10" x14ac:dyDescent="0.4">
      <c r="A23" s="53"/>
      <c r="B23" s="50"/>
      <c r="C23" s="50"/>
      <c r="D23" s="50"/>
      <c r="E23" s="50"/>
      <c r="F23" s="50"/>
      <c r="G23" s="50"/>
      <c r="H23" s="51"/>
      <c r="I23" s="52"/>
      <c r="J23" s="52"/>
    </row>
    <row r="24" spans="1:10" x14ac:dyDescent="0.4">
      <c r="A24" s="53"/>
      <c r="B24" s="50"/>
      <c r="C24" s="50"/>
      <c r="D24" s="50"/>
      <c r="E24" s="50"/>
      <c r="F24" s="50"/>
      <c r="G24" s="50"/>
      <c r="H24" s="51"/>
      <c r="I24" s="52"/>
      <c r="J24" s="52"/>
    </row>
    <row r="25" spans="1:10" x14ac:dyDescent="0.4">
      <c r="A25" s="53"/>
      <c r="B25" s="50"/>
      <c r="C25" s="50"/>
      <c r="D25" s="50"/>
      <c r="E25" s="50"/>
      <c r="F25" s="50"/>
      <c r="G25" s="50"/>
      <c r="H25" s="51"/>
      <c r="I25" s="52"/>
      <c r="J25" s="52"/>
    </row>
    <row r="26" spans="1:10" x14ac:dyDescent="0.4">
      <c r="A26" s="53"/>
      <c r="B26" s="50"/>
      <c r="C26" s="50"/>
      <c r="D26" s="50"/>
      <c r="E26" s="50"/>
      <c r="F26" s="50"/>
      <c r="G26" s="50"/>
      <c r="H26" s="51"/>
      <c r="I26" s="52"/>
      <c r="J26" s="52"/>
    </row>
    <row r="27" spans="1:10" x14ac:dyDescent="0.4">
      <c r="A27" s="54"/>
      <c r="B27" s="55"/>
      <c r="C27" s="55"/>
      <c r="D27" s="55"/>
      <c r="E27" s="55"/>
      <c r="F27" s="55"/>
      <c r="G27" s="55"/>
      <c r="H27" s="56"/>
      <c r="I27" s="57"/>
      <c r="J27" s="57"/>
    </row>
    <row r="28" spans="1:10" ht="21.6" thickBot="1" x14ac:dyDescent="0.45">
      <c r="H28" s="2" t="s">
        <v>8</v>
      </c>
      <c r="I28" s="21">
        <f>SUM(I9:I27)</f>
        <v>1500</v>
      </c>
    </row>
    <row r="29" spans="1:10" ht="21.6" thickTop="1" x14ac:dyDescent="0.4">
      <c r="B29" s="5" t="str">
        <f>"จำนวนเงิน (-"&amp;BAHTTEXT(I28)&amp;"-)"</f>
        <v>จำนวนเงิน (-หนึ่งพันห้าร้อยบาทถ้วน-)</v>
      </c>
    </row>
    <row r="32" spans="1:10" x14ac:dyDescent="0.4">
      <c r="C32" s="2" t="s">
        <v>9</v>
      </c>
      <c r="H32" s="1" t="s">
        <v>0</v>
      </c>
    </row>
    <row r="33" spans="3:8" x14ac:dyDescent="0.4">
      <c r="D33" s="109" t="str">
        <f>"("&amp;C4&amp;")"</f>
        <v>(นายธราเทพ  ทองเบ้า)</v>
      </c>
      <c r="E33" s="109"/>
      <c r="F33" s="109"/>
      <c r="G33" s="109"/>
    </row>
    <row r="35" spans="3:8" x14ac:dyDescent="0.4">
      <c r="C35" s="2" t="s">
        <v>9</v>
      </c>
      <c r="H35" s="1" t="s">
        <v>10</v>
      </c>
    </row>
    <row r="36" spans="3:8" x14ac:dyDescent="0.4">
      <c r="D36" s="109" t="str">
        <f>"("&amp;กรอกข้อมูล!C23&amp;")"</f>
        <v>(นางสาวณิชฐกันต์ ต่อโชติ)</v>
      </c>
      <c r="E36" s="109"/>
      <c r="F36" s="109"/>
      <c r="G36" s="109"/>
    </row>
  </sheetData>
  <mergeCells count="9">
    <mergeCell ref="D36:G36"/>
    <mergeCell ref="B5:C5"/>
    <mergeCell ref="E5:F5"/>
    <mergeCell ref="H5:I5"/>
    <mergeCell ref="A2:J2"/>
    <mergeCell ref="C4:E4"/>
    <mergeCell ref="I7:J7"/>
    <mergeCell ref="A7:H8"/>
    <mergeCell ref="D33:G33"/>
  </mergeCells>
  <printOptions horizontalCentered="1"/>
  <pageMargins left="0.78740157480314965" right="0.78740157480314965" top="0.51181102362204722" bottom="0.47244094488188981" header="0.31496062992125984" footer="0.23622047244094491"/>
  <pageSetup paperSize="9" orientation="portrait" blackAndWhite="1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812D3-693F-47BA-B90C-84E40397F33A}">
  <sheetPr>
    <tabColor rgb="FF00B0F0"/>
  </sheetPr>
  <dimension ref="A1:J36"/>
  <sheetViews>
    <sheetView showGridLines="0" workbookViewId="0">
      <selection activeCell="E5" sqref="E5:F5"/>
    </sheetView>
  </sheetViews>
  <sheetFormatPr defaultColWidth="9.125" defaultRowHeight="21" x14ac:dyDescent="0.4"/>
  <cols>
    <col min="1" max="7" width="9.125" style="58" customWidth="1"/>
    <col min="8" max="8" width="9.125" style="58"/>
    <col min="9" max="9" width="13.625" style="58" customWidth="1"/>
    <col min="10" max="10" width="8.5" style="58" customWidth="1"/>
    <col min="11" max="16384" width="9.125" style="58"/>
  </cols>
  <sheetData>
    <row r="1" spans="1:10" x14ac:dyDescent="0.4">
      <c r="J1" s="59" t="str">
        <f>"ที่ "&amp;กรอกข้อมูล!C3</f>
        <v>ที่ องค์การบริหารส่วนตำบลน่าอยู่</v>
      </c>
    </row>
    <row r="2" spans="1:10" ht="22.8" x14ac:dyDescent="0.4">
      <c r="A2" s="117" t="s">
        <v>1</v>
      </c>
      <c r="B2" s="117"/>
      <c r="C2" s="117"/>
      <c r="D2" s="117"/>
      <c r="E2" s="117"/>
      <c r="F2" s="117"/>
      <c r="G2" s="117"/>
      <c r="H2" s="117"/>
      <c r="I2" s="117"/>
      <c r="J2" s="117"/>
    </row>
    <row r="3" spans="1:10" x14ac:dyDescent="0.4">
      <c r="A3" s="60"/>
      <c r="B3" s="60"/>
      <c r="C3" s="60"/>
      <c r="D3" s="60"/>
      <c r="E3" s="60"/>
      <c r="F3" s="60" t="s">
        <v>79</v>
      </c>
      <c r="G3" s="60"/>
    </row>
    <row r="4" spans="1:10" x14ac:dyDescent="0.4">
      <c r="A4" s="60"/>
      <c r="B4" s="60" t="s">
        <v>3</v>
      </c>
      <c r="C4" s="118" t="str">
        <f>กรอกข้อมูล!C16</f>
        <v>นายนิธิพันธ์ ประเสริฐศรี</v>
      </c>
      <c r="D4" s="118"/>
      <c r="E4" s="118"/>
      <c r="F4" s="60" t="s">
        <v>81</v>
      </c>
      <c r="G4" s="60"/>
      <c r="H4" s="61">
        <v>171</v>
      </c>
      <c r="I4" s="62" t="s">
        <v>82</v>
      </c>
      <c r="J4" s="61">
        <v>3</v>
      </c>
    </row>
    <row r="5" spans="1:10" x14ac:dyDescent="0.4">
      <c r="A5" s="60" t="s">
        <v>83</v>
      </c>
      <c r="B5" s="110" t="s">
        <v>87</v>
      </c>
      <c r="C5" s="110"/>
      <c r="D5" s="63" t="s">
        <v>84</v>
      </c>
      <c r="E5" s="110" t="s">
        <v>88</v>
      </c>
      <c r="F5" s="110"/>
      <c r="G5" s="60" t="s">
        <v>85</v>
      </c>
      <c r="H5" s="119" t="s">
        <v>86</v>
      </c>
      <c r="I5" s="119"/>
      <c r="J5" s="64"/>
    </row>
    <row r="6" spans="1:10" x14ac:dyDescent="0.4">
      <c r="A6" s="60" t="str">
        <f>"ได้รับเงินจาก"&amp;กรอกข้อมูล!C3&amp;" ดังรายการดังต่อไปนี้"</f>
        <v>ได้รับเงินจากองค์การบริหารส่วนตำบลน่าอยู่ ดังรายการดังต่อไปนี้</v>
      </c>
      <c r="B6" s="60"/>
      <c r="C6" s="60"/>
      <c r="D6" s="60"/>
      <c r="E6" s="60"/>
      <c r="F6" s="60"/>
      <c r="G6" s="60"/>
    </row>
    <row r="7" spans="1:10" x14ac:dyDescent="0.4">
      <c r="A7" s="120" t="s">
        <v>4</v>
      </c>
      <c r="B7" s="120"/>
      <c r="C7" s="120"/>
      <c r="D7" s="120"/>
      <c r="E7" s="120"/>
      <c r="F7" s="120"/>
      <c r="G7" s="120"/>
      <c r="H7" s="120"/>
      <c r="I7" s="121" t="s">
        <v>5</v>
      </c>
      <c r="J7" s="121"/>
    </row>
    <row r="8" spans="1:10" x14ac:dyDescent="0.4">
      <c r="A8" s="120"/>
      <c r="B8" s="120"/>
      <c r="C8" s="120"/>
      <c r="D8" s="120"/>
      <c r="E8" s="120"/>
      <c r="F8" s="120"/>
      <c r="G8" s="120"/>
      <c r="H8" s="120"/>
      <c r="I8" s="65" t="s">
        <v>6</v>
      </c>
      <c r="J8" s="65" t="s">
        <v>7</v>
      </c>
    </row>
    <row r="9" spans="1:10" x14ac:dyDescent="0.4">
      <c r="A9" s="67" t="str">
        <f>"ค่าตอบแทนคณะกรรมการ"&amp;กรอกข้อมูล!C4</f>
        <v>ค่าตอบแทนคณะกรรมการตรวจรับพัสดุในงานจ้างก่อสร้าง</v>
      </c>
      <c r="B9" s="68"/>
      <c r="C9" s="69"/>
      <c r="D9" s="68"/>
      <c r="E9" s="68"/>
      <c r="F9" s="69"/>
      <c r="G9" s="69"/>
      <c r="H9" s="70"/>
      <c r="I9" s="47">
        <f>บันทึกค่าตอบแทนประชุมกรรมการ!V43</f>
        <v>1200</v>
      </c>
      <c r="J9" s="71"/>
    </row>
    <row r="10" spans="1:10" x14ac:dyDescent="0.4">
      <c r="A10" s="49" t="str">
        <f>ใบสำคัญรับเงิน1!A10</f>
        <v>ตามคำสั่งองค์การบริหารส่วนตำบลน่าอยู่ ที่ 124/2563</v>
      </c>
      <c r="B10" s="72"/>
      <c r="C10" s="72"/>
      <c r="D10" s="72"/>
      <c r="E10" s="72"/>
      <c r="F10" s="72"/>
      <c r="G10" s="72"/>
      <c r="H10" s="73"/>
      <c r="I10" s="74"/>
      <c r="J10" s="74"/>
    </row>
    <row r="11" spans="1:10" x14ac:dyDescent="0.4">
      <c r="A11" s="49" t="str">
        <f>ใบสำคัญรับเงิน1!A11</f>
        <v>ลงวันที่ 13 กรกฎาคม 2563</v>
      </c>
      <c r="B11" s="72"/>
      <c r="C11" s="72"/>
      <c r="D11" s="72"/>
      <c r="E11" s="72"/>
      <c r="F11" s="72"/>
      <c r="G11" s="72"/>
      <c r="H11" s="73"/>
      <c r="I11" s="74"/>
      <c r="J11" s="74"/>
    </row>
    <row r="12" spans="1:10" x14ac:dyDescent="0.4">
      <c r="A12" s="49"/>
      <c r="B12" s="72"/>
      <c r="C12" s="72"/>
      <c r="D12" s="72"/>
      <c r="E12" s="72"/>
      <c r="F12" s="72"/>
      <c r="G12" s="72"/>
      <c r="H12" s="73"/>
      <c r="I12" s="74"/>
      <c r="J12" s="74"/>
    </row>
    <row r="13" spans="1:10" x14ac:dyDescent="0.4">
      <c r="A13" s="49"/>
      <c r="B13" s="72"/>
      <c r="C13" s="72"/>
      <c r="D13" s="72"/>
      <c r="E13" s="72"/>
      <c r="F13" s="72"/>
      <c r="G13" s="72"/>
      <c r="H13" s="73"/>
      <c r="I13" s="74"/>
      <c r="J13" s="74"/>
    </row>
    <row r="14" spans="1:10" x14ac:dyDescent="0.4">
      <c r="A14" s="49"/>
      <c r="B14" s="72"/>
      <c r="C14" s="72"/>
      <c r="D14" s="72"/>
      <c r="E14" s="72"/>
      <c r="F14" s="72"/>
      <c r="G14" s="72"/>
      <c r="H14" s="73"/>
      <c r="I14" s="74"/>
      <c r="J14" s="74"/>
    </row>
    <row r="15" spans="1:10" x14ac:dyDescent="0.4">
      <c r="A15" s="49"/>
      <c r="B15" s="72"/>
      <c r="C15" s="72"/>
      <c r="D15" s="72"/>
      <c r="E15" s="72"/>
      <c r="F15" s="72"/>
      <c r="G15" s="72"/>
      <c r="H15" s="73"/>
      <c r="I15" s="74"/>
      <c r="J15" s="74"/>
    </row>
    <row r="16" spans="1:10" x14ac:dyDescent="0.4">
      <c r="A16" s="49"/>
      <c r="B16" s="72"/>
      <c r="C16" s="72"/>
      <c r="D16" s="72"/>
      <c r="E16" s="72"/>
      <c r="F16" s="72"/>
      <c r="G16" s="72"/>
      <c r="H16" s="73"/>
      <c r="I16" s="74"/>
      <c r="J16" s="74"/>
    </row>
    <row r="17" spans="1:10" x14ac:dyDescent="0.4">
      <c r="A17" s="49"/>
      <c r="B17" s="72"/>
      <c r="C17" s="72"/>
      <c r="D17" s="72"/>
      <c r="E17" s="72"/>
      <c r="F17" s="72"/>
      <c r="G17" s="72"/>
      <c r="H17" s="73"/>
      <c r="I17" s="74"/>
      <c r="J17" s="74"/>
    </row>
    <row r="18" spans="1:10" x14ac:dyDescent="0.4">
      <c r="A18" s="49"/>
      <c r="B18" s="72"/>
      <c r="C18" s="72"/>
      <c r="D18" s="72"/>
      <c r="E18" s="72"/>
      <c r="F18" s="72"/>
      <c r="G18" s="72"/>
      <c r="H18" s="73"/>
      <c r="I18" s="74"/>
      <c r="J18" s="74"/>
    </row>
    <row r="19" spans="1:10" x14ac:dyDescent="0.4">
      <c r="A19" s="49"/>
      <c r="B19" s="72"/>
      <c r="C19" s="72"/>
      <c r="D19" s="72"/>
      <c r="E19" s="72"/>
      <c r="F19" s="72"/>
      <c r="G19" s="72"/>
      <c r="H19" s="73"/>
      <c r="I19" s="74"/>
      <c r="J19" s="74"/>
    </row>
    <row r="20" spans="1:10" x14ac:dyDescent="0.4">
      <c r="A20" s="49"/>
      <c r="B20" s="72"/>
      <c r="C20" s="72"/>
      <c r="D20" s="72"/>
      <c r="E20" s="72"/>
      <c r="F20" s="72"/>
      <c r="G20" s="72"/>
      <c r="H20" s="73"/>
      <c r="I20" s="74"/>
      <c r="J20" s="74"/>
    </row>
    <row r="21" spans="1:10" x14ac:dyDescent="0.4">
      <c r="A21" s="49"/>
      <c r="B21" s="72"/>
      <c r="C21" s="72"/>
      <c r="D21" s="72"/>
      <c r="E21" s="72"/>
      <c r="F21" s="72"/>
      <c r="G21" s="72"/>
      <c r="H21" s="73"/>
      <c r="I21" s="74"/>
      <c r="J21" s="74"/>
    </row>
    <row r="22" spans="1:10" x14ac:dyDescent="0.4">
      <c r="A22" s="49"/>
      <c r="B22" s="72"/>
      <c r="C22" s="72"/>
      <c r="D22" s="72"/>
      <c r="E22" s="72"/>
      <c r="F22" s="72"/>
      <c r="G22" s="72"/>
      <c r="H22" s="73"/>
      <c r="I22" s="74"/>
      <c r="J22" s="74"/>
    </row>
    <row r="23" spans="1:10" x14ac:dyDescent="0.4">
      <c r="A23" s="49"/>
      <c r="B23" s="72"/>
      <c r="C23" s="72"/>
      <c r="D23" s="72"/>
      <c r="E23" s="72"/>
      <c r="F23" s="72"/>
      <c r="G23" s="72"/>
      <c r="H23" s="73"/>
      <c r="I23" s="74"/>
      <c r="J23" s="74"/>
    </row>
    <row r="24" spans="1:10" x14ac:dyDescent="0.4">
      <c r="A24" s="49"/>
      <c r="B24" s="72"/>
      <c r="C24" s="72"/>
      <c r="D24" s="72"/>
      <c r="E24" s="72"/>
      <c r="F24" s="72"/>
      <c r="G24" s="72"/>
      <c r="H24" s="73"/>
      <c r="I24" s="74"/>
      <c r="J24" s="74"/>
    </row>
    <row r="25" spans="1:10" x14ac:dyDescent="0.4">
      <c r="A25" s="49"/>
      <c r="B25" s="72"/>
      <c r="C25" s="72"/>
      <c r="D25" s="72"/>
      <c r="E25" s="72"/>
      <c r="F25" s="72"/>
      <c r="G25" s="72"/>
      <c r="H25" s="73"/>
      <c r="I25" s="74"/>
      <c r="J25" s="74"/>
    </row>
    <row r="26" spans="1:10" x14ac:dyDescent="0.4">
      <c r="A26" s="49"/>
      <c r="B26" s="72"/>
      <c r="C26" s="72"/>
      <c r="D26" s="72"/>
      <c r="E26" s="72"/>
      <c r="F26" s="72"/>
      <c r="G26" s="72"/>
      <c r="H26" s="73"/>
      <c r="I26" s="74"/>
      <c r="J26" s="74"/>
    </row>
    <row r="27" spans="1:10" x14ac:dyDescent="0.4">
      <c r="A27" s="75"/>
      <c r="B27" s="76"/>
      <c r="C27" s="76"/>
      <c r="D27" s="76"/>
      <c r="E27" s="76"/>
      <c r="F27" s="76"/>
      <c r="G27" s="76"/>
      <c r="H27" s="77"/>
      <c r="I27" s="78"/>
      <c r="J27" s="78"/>
    </row>
    <row r="28" spans="1:10" ht="21.6" thickBot="1" x14ac:dyDescent="0.45">
      <c r="H28" s="59" t="s">
        <v>8</v>
      </c>
      <c r="I28" s="21">
        <f>SUM(I9:I27)</f>
        <v>1200</v>
      </c>
    </row>
    <row r="29" spans="1:10" ht="21.6" thickTop="1" x14ac:dyDescent="0.4">
      <c r="B29" s="66" t="str">
        <f>"จำนวนเงิน (-"&amp;BAHTTEXT(I28)&amp;"-)"</f>
        <v>จำนวนเงิน (-หนึ่งพันสองร้อยบาทถ้วน-)</v>
      </c>
    </row>
    <row r="32" spans="1:10" x14ac:dyDescent="0.4">
      <c r="C32" s="59" t="s">
        <v>9</v>
      </c>
      <c r="H32" s="58" t="s">
        <v>0</v>
      </c>
    </row>
    <row r="33" spans="3:8" x14ac:dyDescent="0.4">
      <c r="D33" s="116" t="str">
        <f>"("&amp;C4&amp;")"</f>
        <v>(นายนิธิพันธ์ ประเสริฐศรี)</v>
      </c>
      <c r="E33" s="116"/>
      <c r="F33" s="116"/>
      <c r="G33" s="116"/>
    </row>
    <row r="35" spans="3:8" x14ac:dyDescent="0.4">
      <c r="C35" s="59" t="s">
        <v>9</v>
      </c>
      <c r="H35" s="58" t="s">
        <v>10</v>
      </c>
    </row>
    <row r="36" spans="3:8" x14ac:dyDescent="0.4">
      <c r="D36" s="116" t="str">
        <f>"("&amp;กรอกข้อมูล!C23&amp;")"</f>
        <v>(นางสาวณิชฐกันต์ ต่อโชติ)</v>
      </c>
      <c r="E36" s="116"/>
      <c r="F36" s="116"/>
      <c r="G36" s="116"/>
    </row>
  </sheetData>
  <mergeCells count="9">
    <mergeCell ref="D33:G33"/>
    <mergeCell ref="D36:G36"/>
    <mergeCell ref="A2:J2"/>
    <mergeCell ref="C4:E4"/>
    <mergeCell ref="B5:C5"/>
    <mergeCell ref="E5:F5"/>
    <mergeCell ref="H5:I5"/>
    <mergeCell ref="A7:H8"/>
    <mergeCell ref="I7:J7"/>
  </mergeCells>
  <printOptions horizontalCentered="1"/>
  <pageMargins left="0.78740157480314965" right="0.78740157480314965" top="0.51181102362204722" bottom="0.47244094488188981" header="0.31496062992125984" footer="0.23622047244094491"/>
  <pageSetup paperSize="9" orientation="portrait" blackAndWhite="1" horizontalDpi="200" verticalDpi="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C626D-730C-475A-BEC9-1611A4839B94}">
  <sheetPr>
    <tabColor rgb="FF00B0F0"/>
  </sheetPr>
  <dimension ref="A1:J36"/>
  <sheetViews>
    <sheetView showGridLines="0" topLeftCell="A16" workbookViewId="0">
      <selection activeCell="C14" sqref="C14"/>
    </sheetView>
  </sheetViews>
  <sheetFormatPr defaultColWidth="9.125" defaultRowHeight="21" x14ac:dyDescent="0.4"/>
  <cols>
    <col min="1" max="7" width="9.125" style="1" customWidth="1"/>
    <col min="8" max="8" width="9.125" style="1"/>
    <col min="9" max="9" width="13.625" style="1" customWidth="1"/>
    <col min="10" max="10" width="8.5" style="1" customWidth="1"/>
    <col min="11" max="16384" width="9.125" style="1"/>
  </cols>
  <sheetData>
    <row r="1" spans="1:10" x14ac:dyDescent="0.4">
      <c r="J1" s="2" t="str">
        <f>"ที่ "&amp;กรอกข้อมูล!C3</f>
        <v>ที่ องค์การบริหารส่วนตำบลน่าอยู่</v>
      </c>
    </row>
    <row r="2" spans="1:10" ht="23.4" x14ac:dyDescent="0.4">
      <c r="A2" s="112" t="s">
        <v>1</v>
      </c>
      <c r="B2" s="112"/>
      <c r="C2" s="112"/>
      <c r="D2" s="112"/>
      <c r="E2" s="112"/>
      <c r="F2" s="112"/>
      <c r="G2" s="112"/>
      <c r="H2" s="112"/>
      <c r="I2" s="112"/>
      <c r="J2" s="112"/>
    </row>
    <row r="3" spans="1:10" x14ac:dyDescent="0.4">
      <c r="A3" s="3"/>
      <c r="B3" s="3"/>
      <c r="C3" s="3"/>
      <c r="D3" s="3"/>
      <c r="E3" s="3"/>
      <c r="F3" s="3" t="s">
        <v>79</v>
      </c>
      <c r="G3" s="3"/>
    </row>
    <row r="4" spans="1:10" x14ac:dyDescent="0.4">
      <c r="A4" s="3"/>
      <c r="B4" s="3" t="s">
        <v>3</v>
      </c>
      <c r="C4" s="113" t="str">
        <f>กรอกข้อมูล!C18</f>
        <v>นายรังสรรค์ เพ็ชรวิเศษ</v>
      </c>
      <c r="D4" s="113"/>
      <c r="E4" s="113"/>
      <c r="F4" s="3" t="s">
        <v>81</v>
      </c>
      <c r="G4" s="3"/>
      <c r="H4" s="33">
        <v>171</v>
      </c>
      <c r="I4" s="6" t="s">
        <v>82</v>
      </c>
      <c r="J4" s="33">
        <v>3</v>
      </c>
    </row>
    <row r="5" spans="1:10" x14ac:dyDescent="0.4">
      <c r="A5" s="3" t="s">
        <v>83</v>
      </c>
      <c r="B5" s="122" t="s">
        <v>87</v>
      </c>
      <c r="C5" s="122"/>
      <c r="D5" s="7" t="s">
        <v>84</v>
      </c>
      <c r="E5" s="122" t="s">
        <v>88</v>
      </c>
      <c r="F5" s="122"/>
      <c r="G5" s="3" t="s">
        <v>85</v>
      </c>
      <c r="H5" s="111" t="s">
        <v>86</v>
      </c>
      <c r="I5" s="111"/>
      <c r="J5" s="22"/>
    </row>
    <row r="6" spans="1:10" x14ac:dyDescent="0.4">
      <c r="A6" s="3" t="str">
        <f>"ได้รับเงินจาก"&amp;กรอกข้อมูล!C3&amp;" ดังรายการดังต่อไปนี้"</f>
        <v>ได้รับเงินจากองค์การบริหารส่วนตำบลน่าอยู่ ดังรายการดังต่อไปนี้</v>
      </c>
      <c r="B6" s="3"/>
      <c r="C6" s="3"/>
      <c r="D6" s="3"/>
      <c r="E6" s="23"/>
      <c r="F6" s="3"/>
      <c r="G6" s="3"/>
    </row>
    <row r="7" spans="1:10" x14ac:dyDescent="0.4">
      <c r="A7" s="115" t="s">
        <v>4</v>
      </c>
      <c r="B7" s="115"/>
      <c r="C7" s="115"/>
      <c r="D7" s="115"/>
      <c r="E7" s="115"/>
      <c r="F7" s="115"/>
      <c r="G7" s="115"/>
      <c r="H7" s="115"/>
      <c r="I7" s="114" t="s">
        <v>5</v>
      </c>
      <c r="J7" s="114"/>
    </row>
    <row r="8" spans="1:10" x14ac:dyDescent="0.4">
      <c r="A8" s="115"/>
      <c r="B8" s="115"/>
      <c r="C8" s="115"/>
      <c r="D8" s="115"/>
      <c r="E8" s="115"/>
      <c r="F8" s="115"/>
      <c r="G8" s="115"/>
      <c r="H8" s="115"/>
      <c r="I8" s="8" t="s">
        <v>6</v>
      </c>
      <c r="J8" s="8" t="s">
        <v>7</v>
      </c>
    </row>
    <row r="9" spans="1:10" x14ac:dyDescent="0.4">
      <c r="A9" s="67" t="str">
        <f>"ค่าตอบแทนคณะกรรมการ"&amp;กรอกข้อมูล!C4</f>
        <v>ค่าตอบแทนคณะกรรมการตรวจรับพัสดุในงานจ้างก่อสร้าง</v>
      </c>
      <c r="B9" s="44"/>
      <c r="C9" s="45"/>
      <c r="D9" s="44"/>
      <c r="E9" s="44"/>
      <c r="F9" s="45"/>
      <c r="G9" s="45"/>
      <c r="H9" s="46"/>
      <c r="I9" s="47">
        <f>บันทึกค่าตอบแทนประชุมกรรมการ!V50</f>
        <v>1200</v>
      </c>
      <c r="J9" s="48"/>
    </row>
    <row r="10" spans="1:10" x14ac:dyDescent="0.4">
      <c r="A10" s="123" t="str">
        <f>ใบสำคัญรับเงิน2!A10</f>
        <v>ตามคำสั่งองค์การบริหารส่วนตำบลน่าอยู่ ที่ 124/2563</v>
      </c>
      <c r="B10" s="50"/>
      <c r="C10" s="50"/>
      <c r="D10" s="50"/>
      <c r="E10" s="50"/>
      <c r="F10" s="50"/>
      <c r="G10" s="50"/>
      <c r="H10" s="51"/>
      <c r="I10" s="52"/>
      <c r="J10" s="52"/>
    </row>
    <row r="11" spans="1:10" x14ac:dyDescent="0.4">
      <c r="A11" s="123" t="str">
        <f>ใบสำคัญรับเงิน2!A11</f>
        <v>ลงวันที่ 13 กรกฎาคม 2563</v>
      </c>
      <c r="B11" s="50"/>
      <c r="C11" s="50"/>
      <c r="D11" s="50"/>
      <c r="E11" s="50"/>
      <c r="F11" s="50"/>
      <c r="G11" s="50"/>
      <c r="H11" s="51"/>
      <c r="I11" s="52"/>
      <c r="J11" s="52"/>
    </row>
    <row r="12" spans="1:10" x14ac:dyDescent="0.4">
      <c r="A12" s="53"/>
      <c r="B12" s="50"/>
      <c r="C12" s="50"/>
      <c r="D12" s="50"/>
      <c r="E12" s="50"/>
      <c r="F12" s="50"/>
      <c r="G12" s="50"/>
      <c r="H12" s="51"/>
      <c r="I12" s="52"/>
      <c r="J12" s="52"/>
    </row>
    <row r="13" spans="1:10" x14ac:dyDescent="0.4">
      <c r="A13" s="53"/>
      <c r="B13" s="50"/>
      <c r="C13" s="50"/>
      <c r="D13" s="50"/>
      <c r="E13" s="50"/>
      <c r="F13" s="50"/>
      <c r="G13" s="50"/>
      <c r="H13" s="51"/>
      <c r="I13" s="52"/>
      <c r="J13" s="52"/>
    </row>
    <row r="14" spans="1:10" x14ac:dyDescent="0.4">
      <c r="A14" s="53"/>
      <c r="B14" s="50"/>
      <c r="C14" s="50"/>
      <c r="D14" s="50"/>
      <c r="E14" s="50"/>
      <c r="F14" s="50"/>
      <c r="G14" s="50"/>
      <c r="H14" s="51"/>
      <c r="I14" s="52"/>
      <c r="J14" s="52"/>
    </row>
    <row r="15" spans="1:10" x14ac:dyDescent="0.4">
      <c r="A15" s="53"/>
      <c r="B15" s="50"/>
      <c r="C15" s="50"/>
      <c r="D15" s="50"/>
      <c r="E15" s="50"/>
      <c r="F15" s="50"/>
      <c r="G15" s="50"/>
      <c r="H15" s="51"/>
      <c r="I15" s="52"/>
      <c r="J15" s="52"/>
    </row>
    <row r="16" spans="1:10" x14ac:dyDescent="0.4">
      <c r="A16" s="53"/>
      <c r="B16" s="50"/>
      <c r="C16" s="50"/>
      <c r="D16" s="50"/>
      <c r="E16" s="50"/>
      <c r="F16" s="50"/>
      <c r="G16" s="50"/>
      <c r="H16" s="51"/>
      <c r="I16" s="52"/>
      <c r="J16" s="52"/>
    </row>
    <row r="17" spans="1:10" x14ac:dyDescent="0.4">
      <c r="A17" s="53"/>
      <c r="B17" s="50"/>
      <c r="C17" s="50"/>
      <c r="D17" s="50"/>
      <c r="E17" s="50"/>
      <c r="F17" s="50"/>
      <c r="G17" s="50"/>
      <c r="H17" s="51"/>
      <c r="I17" s="52"/>
      <c r="J17" s="52"/>
    </row>
    <row r="18" spans="1:10" x14ac:dyDescent="0.4">
      <c r="A18" s="53"/>
      <c r="B18" s="50"/>
      <c r="C18" s="50"/>
      <c r="D18" s="50"/>
      <c r="E18" s="50"/>
      <c r="F18" s="50"/>
      <c r="G18" s="50"/>
      <c r="H18" s="51"/>
      <c r="I18" s="52"/>
      <c r="J18" s="52"/>
    </row>
    <row r="19" spans="1:10" x14ac:dyDescent="0.4">
      <c r="A19" s="53"/>
      <c r="B19" s="50"/>
      <c r="C19" s="50"/>
      <c r="D19" s="50"/>
      <c r="E19" s="50"/>
      <c r="F19" s="50"/>
      <c r="G19" s="50"/>
      <c r="H19" s="51"/>
      <c r="I19" s="52"/>
      <c r="J19" s="52"/>
    </row>
    <row r="20" spans="1:10" x14ac:dyDescent="0.4">
      <c r="A20" s="53"/>
      <c r="B20" s="50"/>
      <c r="C20" s="50"/>
      <c r="D20" s="50"/>
      <c r="E20" s="50"/>
      <c r="F20" s="50"/>
      <c r="G20" s="50"/>
      <c r="H20" s="51"/>
      <c r="I20" s="52"/>
      <c r="J20" s="52"/>
    </row>
    <row r="21" spans="1:10" x14ac:dyDescent="0.4">
      <c r="A21" s="53"/>
      <c r="B21" s="50"/>
      <c r="C21" s="50"/>
      <c r="D21" s="50"/>
      <c r="E21" s="50"/>
      <c r="F21" s="50"/>
      <c r="G21" s="50"/>
      <c r="H21" s="51"/>
      <c r="I21" s="52"/>
      <c r="J21" s="52"/>
    </row>
    <row r="22" spans="1:10" x14ac:dyDescent="0.4">
      <c r="A22" s="53"/>
      <c r="B22" s="50"/>
      <c r="C22" s="50"/>
      <c r="D22" s="50"/>
      <c r="E22" s="50"/>
      <c r="F22" s="50"/>
      <c r="G22" s="50"/>
      <c r="H22" s="51"/>
      <c r="I22" s="52"/>
      <c r="J22" s="52"/>
    </row>
    <row r="23" spans="1:10" x14ac:dyDescent="0.4">
      <c r="A23" s="53"/>
      <c r="B23" s="50"/>
      <c r="C23" s="50"/>
      <c r="D23" s="50"/>
      <c r="E23" s="50"/>
      <c r="F23" s="50"/>
      <c r="G23" s="50"/>
      <c r="H23" s="51"/>
      <c r="I23" s="52"/>
      <c r="J23" s="52"/>
    </row>
    <row r="24" spans="1:10" x14ac:dyDescent="0.4">
      <c r="A24" s="53"/>
      <c r="B24" s="50"/>
      <c r="C24" s="50"/>
      <c r="D24" s="50"/>
      <c r="E24" s="50"/>
      <c r="F24" s="50"/>
      <c r="G24" s="50"/>
      <c r="H24" s="51"/>
      <c r="I24" s="52"/>
      <c r="J24" s="52"/>
    </row>
    <row r="25" spans="1:10" x14ac:dyDescent="0.4">
      <c r="A25" s="53"/>
      <c r="B25" s="50"/>
      <c r="C25" s="50"/>
      <c r="D25" s="50"/>
      <c r="E25" s="50"/>
      <c r="F25" s="50"/>
      <c r="G25" s="50"/>
      <c r="H25" s="51"/>
      <c r="I25" s="52"/>
      <c r="J25" s="52"/>
    </row>
    <row r="26" spans="1:10" x14ac:dyDescent="0.4">
      <c r="A26" s="53"/>
      <c r="B26" s="50"/>
      <c r="C26" s="50"/>
      <c r="D26" s="50"/>
      <c r="E26" s="50"/>
      <c r="F26" s="50"/>
      <c r="G26" s="50"/>
      <c r="H26" s="51"/>
      <c r="I26" s="52"/>
      <c r="J26" s="52"/>
    </row>
    <row r="27" spans="1:10" x14ac:dyDescent="0.4">
      <c r="A27" s="54"/>
      <c r="B27" s="55"/>
      <c r="C27" s="55"/>
      <c r="D27" s="55"/>
      <c r="E27" s="55"/>
      <c r="F27" s="55"/>
      <c r="G27" s="55"/>
      <c r="H27" s="56"/>
      <c r="I27" s="57"/>
      <c r="J27" s="57"/>
    </row>
    <row r="28" spans="1:10" ht="21.6" thickBot="1" x14ac:dyDescent="0.45">
      <c r="H28" s="2" t="s">
        <v>8</v>
      </c>
      <c r="I28" s="21">
        <f>SUM(I9:I27)</f>
        <v>1200</v>
      </c>
    </row>
    <row r="29" spans="1:10" ht="21.6" thickTop="1" x14ac:dyDescent="0.4">
      <c r="B29" s="5" t="str">
        <f>"จำนวนเงิน (-"&amp;BAHTTEXT(I28)&amp;"-)"</f>
        <v>จำนวนเงิน (-หนึ่งพันสองร้อยบาทถ้วน-)</v>
      </c>
    </row>
    <row r="32" spans="1:10" x14ac:dyDescent="0.4">
      <c r="C32" s="2" t="s">
        <v>9</v>
      </c>
      <c r="H32" s="1" t="s">
        <v>0</v>
      </c>
    </row>
    <row r="33" spans="3:8" x14ac:dyDescent="0.4">
      <c r="D33" s="109" t="str">
        <f>"("&amp;C4&amp;")"</f>
        <v>(นายรังสรรค์ เพ็ชรวิเศษ)</v>
      </c>
      <c r="E33" s="109"/>
      <c r="F33" s="109"/>
      <c r="G33" s="109"/>
    </row>
    <row r="35" spans="3:8" x14ac:dyDescent="0.4">
      <c r="C35" s="2" t="s">
        <v>9</v>
      </c>
      <c r="H35" s="1" t="s">
        <v>10</v>
      </c>
    </row>
    <row r="36" spans="3:8" x14ac:dyDescent="0.4">
      <c r="D36" s="109" t="str">
        <f>"("&amp;กรอกข้อมูล!C23&amp;")"</f>
        <v>(นางสาวณิชฐกันต์ ต่อโชติ)</v>
      </c>
      <c r="E36" s="109"/>
      <c r="F36" s="109"/>
      <c r="G36" s="109"/>
    </row>
  </sheetData>
  <mergeCells count="9">
    <mergeCell ref="D33:G33"/>
    <mergeCell ref="D36:G36"/>
    <mergeCell ref="A2:J2"/>
    <mergeCell ref="C4:E4"/>
    <mergeCell ref="B5:C5"/>
    <mergeCell ref="E5:F5"/>
    <mergeCell ref="H5:I5"/>
    <mergeCell ref="A7:H8"/>
    <mergeCell ref="I7:J7"/>
  </mergeCells>
  <printOptions horizontalCentered="1"/>
  <pageMargins left="0.78740157480314965" right="0.78740157480314965" top="0.51181102362204722" bottom="0.47244094488188981" header="0.31496062992125984" footer="0.23622047244094491"/>
  <pageSetup paperSize="9" orientation="portrait" blackAndWhite="1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8</vt:i4>
      </vt:variant>
      <vt:variant>
        <vt:lpstr>ช่วงที่มีชื่อ</vt:lpstr>
      </vt:variant>
      <vt:variant>
        <vt:i4>6</vt:i4>
      </vt:variant>
    </vt:vector>
  </HeadingPairs>
  <TitlesOfParts>
    <vt:vector size="14" baseType="lpstr">
      <vt:lpstr>กรอกข้อมูล</vt:lpstr>
      <vt:lpstr>บันทึกค่าตอบแทนประชุมกรรมการ</vt:lpstr>
      <vt:lpstr>บันทึกออกตรวจงานจ้าง(กรรมการ)</vt:lpstr>
      <vt:lpstr>บันทึกออกตรวจงานจ้าง(บุคคล)</vt:lpstr>
      <vt:lpstr>หลักฐานการจ่ายค่าตอบแทน</vt:lpstr>
      <vt:lpstr>ใบสำคัญรับเงิน1</vt:lpstr>
      <vt:lpstr>ใบสำคัญรับเงิน2</vt:lpstr>
      <vt:lpstr>ใบสำคัญรับเงิน3</vt:lpstr>
      <vt:lpstr>บันทึกค่าตอบแทนประชุมกรรมการ!Print_Area</vt:lpstr>
      <vt:lpstr>'บันทึกออกตรวจงานจ้าง(กรรมการ)'!Print_Area</vt:lpstr>
      <vt:lpstr>'บันทึกออกตรวจงานจ้าง(บุคคล)'!Print_Area</vt:lpstr>
      <vt:lpstr>ใบสำคัญรับเงิน1!Print_Area</vt:lpstr>
      <vt:lpstr>ใบสำคัญรับเงิน2!Print_Area</vt:lpstr>
      <vt:lpstr>ใบสำคัญรับเงิน3!Print_Area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Engineer</dc:creator>
  <cp:lastModifiedBy>Tharatep Thongbao</cp:lastModifiedBy>
  <cp:lastPrinted>2020-09-11T14:34:54Z</cp:lastPrinted>
  <dcterms:created xsi:type="dcterms:W3CDTF">2018-02-18T02:16:19Z</dcterms:created>
  <dcterms:modified xsi:type="dcterms:W3CDTF">2020-09-11T14:42:33Z</dcterms:modified>
</cp:coreProperties>
</file>