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035" windowHeight="11295" tabRatio="930"/>
  </bookViews>
  <sheets>
    <sheet name="ปร.5    " sheetId="9" r:id="rId1"/>
    <sheet name="สรุปเป็นค่างานต้นทุน" sheetId="26" r:id="rId2"/>
    <sheet name="งานโครงสร้างวิศวกรรม" sheetId="1" r:id="rId3"/>
    <sheet name="งานสถาปัตยกรรม" sheetId="27" r:id="rId4"/>
    <sheet name="งานระบบไฟฟ้าและสื่อสาร" sheetId="30" r:id="rId5"/>
  </sheets>
  <calcPr calcId="124519"/>
</workbook>
</file>

<file path=xl/calcChain.xml><?xml version="1.0" encoding="utf-8"?>
<calcChain xmlns="http://schemas.openxmlformats.org/spreadsheetml/2006/main">
  <c r="E25" i="9"/>
  <c r="C16" i="1"/>
  <c r="H68" i="27"/>
  <c r="F68"/>
  <c r="I68" s="1"/>
  <c r="H67"/>
  <c r="F67"/>
  <c r="H66"/>
  <c r="F66"/>
  <c r="I66" s="1"/>
  <c r="H65"/>
  <c r="F65"/>
  <c r="H53"/>
  <c r="F53"/>
  <c r="H52"/>
  <c r="F52"/>
  <c r="I52" s="1"/>
  <c r="H51"/>
  <c r="F51"/>
  <c r="I51" s="1"/>
  <c r="H50"/>
  <c r="F50"/>
  <c r="H49"/>
  <c r="F49"/>
  <c r="I49" s="1"/>
  <c r="H47"/>
  <c r="F47"/>
  <c r="I47" s="1"/>
  <c r="H46"/>
  <c r="F46"/>
  <c r="I46" s="1"/>
  <c r="H44"/>
  <c r="F44"/>
  <c r="I44" s="1"/>
  <c r="H43"/>
  <c r="F43"/>
  <c r="I43" s="1"/>
  <c r="H42"/>
  <c r="F42"/>
  <c r="I42" s="1"/>
  <c r="H41"/>
  <c r="F41"/>
  <c r="I41" s="1"/>
  <c r="H39"/>
  <c r="F39"/>
  <c r="I39" s="1"/>
  <c r="H26"/>
  <c r="F26"/>
  <c r="I26" s="1"/>
  <c r="H25"/>
  <c r="F25"/>
  <c r="I25" s="1"/>
  <c r="H23"/>
  <c r="F23"/>
  <c r="I23" s="1"/>
  <c r="H20"/>
  <c r="F20"/>
  <c r="I20" s="1"/>
  <c r="H19"/>
  <c r="F19"/>
  <c r="C12"/>
  <c r="H42" i="1"/>
  <c r="F42"/>
  <c r="H44"/>
  <c r="F44"/>
  <c r="H43"/>
  <c r="F43"/>
  <c r="H41"/>
  <c r="F41"/>
  <c r="I41" s="1"/>
  <c r="H40"/>
  <c r="F40"/>
  <c r="I40" s="1"/>
  <c r="H48" i="30"/>
  <c r="F48"/>
  <c r="I48" s="1"/>
  <c r="H47"/>
  <c r="F47"/>
  <c r="H46"/>
  <c r="F46"/>
  <c r="H45"/>
  <c r="F45"/>
  <c r="H44"/>
  <c r="F44"/>
  <c r="H43"/>
  <c r="F43"/>
  <c r="H41"/>
  <c r="F41"/>
  <c r="I40"/>
  <c r="H40"/>
  <c r="F40"/>
  <c r="H39"/>
  <c r="F39"/>
  <c r="I39" s="1"/>
  <c r="H26"/>
  <c r="F26"/>
  <c r="I26" s="1"/>
  <c r="H23"/>
  <c r="F23"/>
  <c r="I23" s="1"/>
  <c r="H21"/>
  <c r="F21"/>
  <c r="H19"/>
  <c r="F19"/>
  <c r="I19" s="1"/>
  <c r="H17"/>
  <c r="F17"/>
  <c r="I17" s="1"/>
  <c r="H15"/>
  <c r="F15"/>
  <c r="H14"/>
  <c r="F14"/>
  <c r="H13"/>
  <c r="F13"/>
  <c r="H12"/>
  <c r="F12"/>
  <c r="M43" i="1"/>
  <c r="M41"/>
  <c r="M42"/>
  <c r="M44"/>
  <c r="M45"/>
  <c r="M46"/>
  <c r="M47"/>
  <c r="M40"/>
  <c r="H38"/>
  <c r="F38"/>
  <c r="C26"/>
  <c r="F26" s="1"/>
  <c r="H25"/>
  <c r="F25"/>
  <c r="H24"/>
  <c r="F24"/>
  <c r="H23"/>
  <c r="F23"/>
  <c r="H22"/>
  <c r="F22"/>
  <c r="H22" i="27"/>
  <c r="F22"/>
  <c r="H18"/>
  <c r="F18"/>
  <c r="H21"/>
  <c r="F21"/>
  <c r="H17"/>
  <c r="F17"/>
  <c r="H15"/>
  <c r="F15"/>
  <c r="H13"/>
  <c r="F13"/>
  <c r="A4" i="30"/>
  <c r="A31" s="1"/>
  <c r="A6"/>
  <c r="A33" s="1"/>
  <c r="F6"/>
  <c r="F33" s="1"/>
  <c r="F12" i="27"/>
  <c r="F18" i="1"/>
  <c r="F15"/>
  <c r="H12" i="27"/>
  <c r="F6"/>
  <c r="F33" s="1"/>
  <c r="F60" s="1"/>
  <c r="A6"/>
  <c r="A33" s="1"/>
  <c r="A60" s="1"/>
  <c r="A4"/>
  <c r="A31" s="1"/>
  <c r="A58" s="1"/>
  <c r="H18" i="1"/>
  <c r="F16"/>
  <c r="F12"/>
  <c r="H12"/>
  <c r="F13"/>
  <c r="H13"/>
  <c r="F14"/>
  <c r="H14"/>
  <c r="H15"/>
  <c r="C19"/>
  <c r="H19" s="1"/>
  <c r="F20"/>
  <c r="H20"/>
  <c r="A3" i="26"/>
  <c r="A4"/>
  <c r="F5"/>
  <c r="F4" i="30" s="1"/>
  <c r="F31" s="1"/>
  <c r="A6" i="26"/>
  <c r="F6" i="1"/>
  <c r="G33" s="1"/>
  <c r="A6"/>
  <c r="A33" s="1"/>
  <c r="A4"/>
  <c r="A31" s="1"/>
  <c r="J34"/>
  <c r="I67" i="27" l="1"/>
  <c r="I65"/>
  <c r="I53"/>
  <c r="I50"/>
  <c r="I19"/>
  <c r="I44" i="1"/>
  <c r="I43"/>
  <c r="I42"/>
  <c r="I21" i="30"/>
  <c r="I41"/>
  <c r="I46"/>
  <c r="I45"/>
  <c r="I44"/>
  <c r="I43"/>
  <c r="I47"/>
  <c r="F4" i="1"/>
  <c r="G31" s="1"/>
  <c r="I14" i="30"/>
  <c r="I13"/>
  <c r="I12"/>
  <c r="I15"/>
  <c r="M48" i="1"/>
  <c r="I13" i="27"/>
  <c r="I15"/>
  <c r="I22"/>
  <c r="I12"/>
  <c r="I24" i="1"/>
  <c r="I22"/>
  <c r="I23"/>
  <c r="I38"/>
  <c r="I25"/>
  <c r="H26"/>
  <c r="I26" s="1"/>
  <c r="I12"/>
  <c r="I13"/>
  <c r="H16"/>
  <c r="I16" s="1"/>
  <c r="I14"/>
  <c r="I18"/>
  <c r="I20"/>
  <c r="I15"/>
  <c r="I21" i="27"/>
  <c r="I18"/>
  <c r="I17"/>
  <c r="A2" i="1"/>
  <c r="A29" s="1"/>
  <c r="A2" i="27"/>
  <c r="A29" s="1"/>
  <c r="A56" s="1"/>
  <c r="A5" i="1"/>
  <c r="A32" s="1"/>
  <c r="A5" i="27"/>
  <c r="A32" s="1"/>
  <c r="A59" s="1"/>
  <c r="F19" i="1"/>
  <c r="I19" s="1"/>
  <c r="C17"/>
  <c r="A5" i="30"/>
  <c r="A32" s="1"/>
  <c r="A2"/>
  <c r="A29" s="1"/>
  <c r="A3" i="1"/>
  <c r="A30" s="1"/>
  <c r="A3" i="27"/>
  <c r="A30" s="1"/>
  <c r="A57" s="1"/>
  <c r="A3" i="30"/>
  <c r="A30" s="1"/>
  <c r="F4" i="27"/>
  <c r="F31" s="1"/>
  <c r="F58" s="1"/>
  <c r="I27" l="1"/>
  <c r="I37" s="1"/>
  <c r="I54" s="1"/>
  <c r="I27" i="30"/>
  <c r="I37" s="1"/>
  <c r="I54" s="1"/>
  <c r="I17" i="26" s="1"/>
  <c r="F17" i="1"/>
  <c r="H17"/>
  <c r="I64" i="27" l="1"/>
  <c r="I81" s="1"/>
  <c r="I17" i="1"/>
  <c r="I16" i="26" l="1"/>
  <c r="I27" i="1"/>
  <c r="I37" s="1"/>
  <c r="I54" s="1"/>
  <c r="I15" i="26" s="1"/>
  <c r="I26" l="1"/>
  <c r="C14" i="9" s="1"/>
  <c r="E14" s="1"/>
  <c r="E24" s="1"/>
  <c r="C28" l="1"/>
  <c r="C26" l="1"/>
</calcChain>
</file>

<file path=xl/sharedStrings.xml><?xml version="1.0" encoding="utf-8"?>
<sst xmlns="http://schemas.openxmlformats.org/spreadsheetml/2006/main" count="336" uniqueCount="170">
  <si>
    <t>ที่</t>
  </si>
  <si>
    <t>รายการ</t>
  </si>
  <si>
    <t>หน่วย</t>
  </si>
  <si>
    <t>หมายเหตุ</t>
  </si>
  <si>
    <t>ค่าวัสดุ+ค่าแรงงาน</t>
  </si>
  <si>
    <t>ค่าวัสดุ</t>
  </si>
  <si>
    <t>ค่าแรงงาน</t>
  </si>
  <si>
    <t>ราคา/หน่วย</t>
  </si>
  <si>
    <t>ตร.ม.</t>
  </si>
  <si>
    <t>ลำดับที่</t>
  </si>
  <si>
    <t>ค่าวัสดุและแรงงาน</t>
  </si>
  <si>
    <t>FACTOR  F</t>
  </si>
  <si>
    <t>รวมค่าก่อสร้าง</t>
  </si>
  <si>
    <t>สรุป</t>
  </si>
  <si>
    <t xml:space="preserve">  รวมค่าก่อสร้างเป็นเงินทั้งสิ้น</t>
  </si>
  <si>
    <t xml:space="preserve">  คิดเป็นเงินประมาณ</t>
  </si>
  <si>
    <t>รวมค่างานต้นทุนทั้งสิ้น</t>
  </si>
  <si>
    <t xml:space="preserve">  ราคาเฉลี่ยประมาณ</t>
  </si>
  <si>
    <t>จำนวน</t>
  </si>
  <si>
    <t>จำนวนเงิน</t>
  </si>
  <si>
    <t>สรุปค่างานต้นทุนงานก่อสร้าง</t>
  </si>
  <si>
    <t>แบบแสดงรายการ ปริมาณงาน และราคา</t>
  </si>
  <si>
    <t>รวม</t>
  </si>
  <si>
    <t>หน่วย : บาท</t>
  </si>
  <si>
    <t>แบบ  ปร.5 (ก)</t>
  </si>
  <si>
    <t>เงื่อนไขการใช้ตาราง Factor F</t>
  </si>
  <si>
    <t xml:space="preserve">  ขนาดหรือเนื้อที่อาคาร</t>
  </si>
  <si>
    <t>(ลงชื่อ)</t>
  </si>
  <si>
    <t xml:space="preserve"> </t>
  </si>
  <si>
    <t>ลบ.ม.</t>
  </si>
  <si>
    <t>ลบ.ฟ.</t>
  </si>
  <si>
    <t>กก.</t>
  </si>
  <si>
    <t>ยอดยกมา</t>
  </si>
  <si>
    <t>ยอดยกไป</t>
  </si>
  <si>
    <t xml:space="preserve">  ตารางเมตร</t>
  </si>
  <si>
    <t xml:space="preserve">  บาท / ตารางเมตร</t>
  </si>
  <si>
    <t xml:space="preserve">         -  RB  6  มม.</t>
  </si>
  <si>
    <t xml:space="preserve">         -  DB  12  มม.</t>
  </si>
  <si>
    <t>ม.</t>
  </si>
  <si>
    <t>ชุด</t>
  </si>
  <si>
    <t>+</t>
  </si>
  <si>
    <t>แบบสรุปค่าก่อสร้าง</t>
  </si>
  <si>
    <t xml:space="preserve">  ภาษีมูลค่าเพิ่ม......................7 %</t>
  </si>
  <si>
    <t xml:space="preserve">  ดอกเบี้ยเงินกู้...................... 7 %</t>
  </si>
  <si>
    <t xml:space="preserve">  เงินล่วงหน้าจ่าย...................0%</t>
  </si>
  <si>
    <t xml:space="preserve">  เงินประกันผลงานหัก..........0%</t>
  </si>
  <si>
    <r>
      <t xml:space="preserve">กลุ่มงาน/งาน   </t>
    </r>
    <r>
      <rPr>
        <b/>
        <sz val="14"/>
        <rFont val="TH SarabunPSK"/>
        <family val="2"/>
      </rPr>
      <t xml:space="preserve">  งานก่อสร้างอาคาร</t>
    </r>
  </si>
  <si>
    <t xml:space="preserve"> งาน / กลุ่มงาน..............................</t>
  </si>
  <si>
    <t xml:space="preserve"> งาน / กลุ่มงานก่อสร้างอาคาร</t>
  </si>
  <si>
    <t xml:space="preserve">  (ตัวอักษร) </t>
  </si>
  <si>
    <t>..............................................</t>
  </si>
  <si>
    <t>(นายพิจิตร   สุขศรี)</t>
  </si>
  <si>
    <t>ผู้ประมาณราคา</t>
  </si>
  <si>
    <t>ประมาณราคาค่าก่อสร้างโดย   นายพิจิตร   สุขศรี</t>
  </si>
  <si>
    <t xml:space="preserve">         -  DB  16  มม.</t>
  </si>
  <si>
    <t>ตัว</t>
  </si>
  <si>
    <t>LS</t>
  </si>
  <si>
    <t>ต้น</t>
  </si>
  <si>
    <t xml:space="preserve">         -  RB  9  มม.</t>
  </si>
  <si>
    <t xml:space="preserve"> 1.17  งานทาสีกันสนิมโครงหลังคาเหล็ก</t>
  </si>
  <si>
    <t>รวมงานโครงสร้างวิศวกรรม</t>
  </si>
  <si>
    <t xml:space="preserve">  งานโครงสร้างวิศวกรรม</t>
  </si>
  <si>
    <t xml:space="preserve">  (1)  งานโครงสร้างวิศวกรรม</t>
  </si>
  <si>
    <t xml:space="preserve">  (2)  งานสถาปัตยกรรม</t>
  </si>
  <si>
    <t xml:space="preserve"> -  ผนังก่ออิฐมอญครึ่งแผ่น</t>
  </si>
  <si>
    <t xml:space="preserve"> -  งานโครงสร้างฉาบปูนเรียบ</t>
  </si>
  <si>
    <t xml:space="preserve"> -  งานผนังฉาบปูนเรียบ</t>
  </si>
  <si>
    <t xml:space="preserve"> -  พื้นซีเมนต์ผิวขัดเรียบ</t>
  </si>
  <si>
    <t xml:space="preserve"> -  ประตู  D1</t>
  </si>
  <si>
    <t>รวมยอดยกไป</t>
  </si>
  <si>
    <t>อัน</t>
  </si>
  <si>
    <t xml:space="preserve"> -  งานทาสีน้ำมันชนิดทาไม้</t>
  </si>
  <si>
    <t xml:space="preserve"> -  งานเสาเอ็น และเอ็นทับหลัง ค.ส.ล.</t>
  </si>
  <si>
    <t>รวมงานสถาปัตยกรรม</t>
  </si>
  <si>
    <t xml:space="preserve"> งานสถาปัตยกรรม</t>
  </si>
  <si>
    <t xml:space="preserve"> งานระบบไฟฟ้าและสื่อสาร</t>
  </si>
  <si>
    <t>รวมงานไฟฟ้าและสื่อสาร</t>
  </si>
  <si>
    <t xml:space="preserve">      - เต้ารับคู่  ขนาด 10 A. / 250 V.</t>
  </si>
  <si>
    <t xml:space="preserve">      - THW   dia.  16  sq.mm.</t>
  </si>
  <si>
    <t xml:space="preserve">        หลอด Fluorescent  ขนาด 2 X 36 W.</t>
  </si>
  <si>
    <t xml:space="preserve">        หลอด Fluorescent  ขนาด 1 X 18 W.</t>
  </si>
  <si>
    <t xml:space="preserve"> 2.1 งานหลังคา</t>
  </si>
  <si>
    <t xml:space="preserve"> 2.2 งานฝ้าเพดานและเพดาน</t>
  </si>
  <si>
    <t xml:space="preserve"> 2.3 งานผนังและตกแต่งผิวผนัง</t>
  </si>
  <si>
    <t xml:space="preserve"> 2.4 งานพื้นและตกแต่งผิวพื้น</t>
  </si>
  <si>
    <t xml:space="preserve"> 2.5 งานประตู - หน้าต่างและช่องแสง</t>
  </si>
  <si>
    <t xml:space="preserve"> 2.6 งานบันได ตกแต่งผิวบันไดและราวบันได</t>
  </si>
  <si>
    <r>
      <t xml:space="preserve">แบบเลขที่   </t>
    </r>
    <r>
      <rPr>
        <b/>
        <sz val="14"/>
        <rFont val="TH SarabunPSK"/>
        <family val="2"/>
      </rPr>
      <t xml:space="preserve"> </t>
    </r>
  </si>
  <si>
    <t xml:space="preserve">      - VAF   2 x 4  sq.mm.</t>
  </si>
  <si>
    <t xml:space="preserve">      - VAF   2 x 2.5  sq.mm.</t>
  </si>
  <si>
    <t xml:space="preserve">      - VAF   2 x 1.5  sq.mm.</t>
  </si>
  <si>
    <t xml:space="preserve">      - ดวงโคมรีเฟ็กซ์สะท้อนแสง แบบติดฝังฝ้าเพดาน</t>
  </si>
  <si>
    <t xml:space="preserve">      - ดวงโคมกล่องเหล็กเปลือย ชนิดติดเพดาน</t>
  </si>
  <si>
    <t xml:space="preserve">      - ดวงโคมดาวน์ไลท์  dia. 4 นิ้ว  ชนิดฝังฝ้าเพดาน</t>
  </si>
  <si>
    <t xml:space="preserve">        หลอด Compact  Fluorescent  ขนาด 15 W. (วอร์มไวท์)</t>
  </si>
  <si>
    <t xml:space="preserve">      - สวิทซ์เดี่ยว ขนาด 10 A. / 250 V.</t>
  </si>
  <si>
    <t xml:space="preserve">      - สวิทซ์ 2 ทาง ขนาด 10 A. / 250 V.</t>
  </si>
  <si>
    <t xml:space="preserve"> -  ฝ้าแผ่นไฟเบอร์ซีเมนต์บอร์ด หนา 6 มม. โครงเคร่าซีลาย</t>
  </si>
  <si>
    <t xml:space="preserve"> -  ผนังก่ออิฐมอญเต็มแผ่น</t>
  </si>
  <si>
    <t xml:space="preserve"> 1.1  งานดินขุดฐานรากและถมคืน</t>
  </si>
  <si>
    <t xml:space="preserve"> 1.2  ทรายหยาบรองก้นฐานราก</t>
  </si>
  <si>
    <t xml:space="preserve"> 1.3  คอนกรีตหยาบ 1 : 3 : 5  รองก้นฐานราก</t>
  </si>
  <si>
    <t xml:space="preserve"> 1.4  คอนกรีตโครงสร้าง ค.2 (fc 240 ksc.)</t>
  </si>
  <si>
    <t xml:space="preserve"> 1.6  ไม้เคร่าคิด  30 % ของปริมาณไม้แบบ</t>
  </si>
  <si>
    <t xml:space="preserve"> 1.7  ไม้ค้ำยัน</t>
  </si>
  <si>
    <t xml:space="preserve"> 1.8  ตะปู</t>
  </si>
  <si>
    <t xml:space="preserve"> 1.9  ค่าแรงงานประกอบแบบ</t>
  </si>
  <si>
    <t xml:space="preserve"> 1.10  เหล็กเสริมคอนกรีต</t>
  </si>
  <si>
    <t xml:space="preserve"> 1.11  ลวดผูกเหล็ก</t>
  </si>
  <si>
    <t xml:space="preserve"> 1.12  งานทรายหยาบราดน้ำชุ่มอัดแน่น</t>
  </si>
  <si>
    <t xml:space="preserve"> 1.13  งานโครงหลังคาเหล็ก</t>
  </si>
  <si>
    <t xml:space="preserve">       - เหล็กรูปตัวซี ขนาด 100 X 50 X 20 X 3.2  มม.</t>
  </si>
  <si>
    <t xml:space="preserve"> 1.14  ค่าแรงงานประกอบโครงหลังคาเหล็ก</t>
  </si>
  <si>
    <t>ท่อน</t>
  </si>
  <si>
    <t>นน./ท่อน</t>
  </si>
  <si>
    <t>นน.รวม</t>
  </si>
  <si>
    <t xml:space="preserve"> -  งานจมูกบันได PVC.</t>
  </si>
  <si>
    <t xml:space="preserve"> 4.1 สายไฟฟ้า</t>
  </si>
  <si>
    <t xml:space="preserve"> 4.2 ดวงโคมไฟฟ้าและอุปกรณ์</t>
  </si>
  <si>
    <t xml:space="preserve"> 4.3 แผงสวิทซ์ไฟฟ้า</t>
  </si>
  <si>
    <t xml:space="preserve"> 4.4 สวิทซ์และเต้ารับ</t>
  </si>
  <si>
    <t xml:space="preserve">      - แผงสวิตซ์อัตโนมัติ (3 เฟส) 12 ช่องวงจร + เมน 100 A.</t>
  </si>
  <si>
    <r>
      <t xml:space="preserve">ชื่อโครงการ/งานก่อสร้าง   </t>
    </r>
    <r>
      <rPr>
        <b/>
        <sz val="14"/>
        <rFont val="TH SarabunPSK"/>
        <family val="2"/>
      </rPr>
      <t xml:space="preserve">  โครงการก่อสร้างอาคารฌาปนสถาน (เตาเดี่ยว 4.00 X 8.00 ม.) </t>
    </r>
  </si>
  <si>
    <r>
      <t xml:space="preserve">หน่วยงานเจ้าของโครงการ  </t>
    </r>
    <r>
      <rPr>
        <b/>
        <sz val="14"/>
        <rFont val="TH SarabunPSK"/>
        <family val="2"/>
      </rPr>
      <t xml:space="preserve"> องค์การบริหารส่วนตำบลพราน</t>
    </r>
  </si>
  <si>
    <r>
      <t xml:space="preserve">ประมาณราคาค่าก่อสร้างเมื่อวันที่  </t>
    </r>
    <r>
      <rPr>
        <b/>
        <sz val="14"/>
        <rFont val="TH SarabunPSK"/>
        <family val="2"/>
      </rPr>
      <t xml:space="preserve">  14   </t>
    </r>
    <r>
      <rPr>
        <sz val="14"/>
        <rFont val="TH SarabunPSK"/>
        <family val="2"/>
      </rPr>
      <t xml:space="preserve"> เดือน  </t>
    </r>
    <r>
      <rPr>
        <b/>
        <sz val="14"/>
        <rFont val="TH SarabunPSK"/>
        <family val="2"/>
      </rPr>
      <t xml:space="preserve"> สิงหาคม</t>
    </r>
    <r>
      <rPr>
        <sz val="14"/>
        <rFont val="TH SarabunPSK"/>
        <family val="2"/>
      </rPr>
      <t xml:space="preserve">   พ.ศ. </t>
    </r>
    <r>
      <rPr>
        <b/>
        <sz val="14"/>
        <rFont val="TH SarabunPSK"/>
        <family val="2"/>
      </rPr>
      <t xml:space="preserve">  2557        </t>
    </r>
  </si>
  <si>
    <t xml:space="preserve">สถานที่ก่อสร้าง    หมู่ที่ 20   ตำบลพราน   อำเภอขุนหาญ   จังหวัดศรีสะเกษ </t>
  </si>
  <si>
    <t xml:space="preserve">เมื่อวันที่    14   เดือน   สิงหาคม    พ.ศ.  2557          </t>
  </si>
  <si>
    <t xml:space="preserve">  (3)  งานระบบไฟฟ้าและสื่อสาร</t>
  </si>
  <si>
    <t xml:space="preserve"> 4.5 ระบบล่อฟ้า</t>
  </si>
  <si>
    <t xml:space="preserve">      - เสาล่อฟ้า dia. 5/8"  ยาว  60  ซม.</t>
  </si>
  <si>
    <t xml:space="preserve">      - หลักสายดินทองแดง  dia.  5/8"  ยาว  2.40  ม.</t>
  </si>
  <si>
    <t xml:space="preserve">      - สายทองแดงตีเกลียว  50  sq.mm.</t>
  </si>
  <si>
    <t xml:space="preserve">      - ท่อ PVC. Dia.  1" (เหลือง) </t>
  </si>
  <si>
    <t xml:space="preserve">      - ปะกับยึดสาย+อุปกรณ์</t>
  </si>
  <si>
    <t xml:space="preserve">      - ค่าแรงงานติดตั้งระบบล่อฟ้า</t>
  </si>
  <si>
    <t xml:space="preserve">        หลอด Fluorescent  ขนาด 1 X 36 W.</t>
  </si>
  <si>
    <t xml:space="preserve">       - เหล็กกล่อง ขนาด 1" X 1"  หนา 1.6 มม.</t>
  </si>
  <si>
    <t xml:space="preserve">       - เหล็ก Flat  Bar  5X50  มม.  ยาว 30 ซม.</t>
  </si>
  <si>
    <t xml:space="preserve"> -  หลังคากระเบื้องคอนกรีต  สีแดง</t>
  </si>
  <si>
    <t xml:space="preserve"> -  ค่าแรงมุงหลังคากระเบื้องคอนกรีต</t>
  </si>
  <si>
    <t>แผ่น</t>
  </si>
  <si>
    <t xml:space="preserve"> -  ผนังก่ออิฐทนไฟ หนา 20 ซม.</t>
  </si>
  <si>
    <t xml:space="preserve"> -  ผนังก่ออิฐช่องลม</t>
  </si>
  <si>
    <t xml:space="preserve"> -  พื้นผิวหินขัด (สีเทาดำ) ฝังเส้นทองเหลือง</t>
  </si>
  <si>
    <t xml:space="preserve"> -  งานขั้นบันไดผิวหินหินเกล็ดล้าง (สีเทาดำ)</t>
  </si>
  <si>
    <t xml:space="preserve"> -  เสาราวกันตกและระเบียง ก่ออิฐปั้นบัว</t>
  </si>
  <si>
    <t xml:space="preserve"> -  ราวบันไดและราวกันตก ก่ออิฐปั้นบัว ฉาบปูนเรียบ</t>
  </si>
  <si>
    <t xml:space="preserve"> 2.7 งานทาสี</t>
  </si>
  <si>
    <t xml:space="preserve"> -  งานทาสีน้ำอะครีลิค</t>
  </si>
  <si>
    <t xml:space="preserve"> 2.8 งานเบ็ดเตล็ด</t>
  </si>
  <si>
    <t xml:space="preserve"> -  คันทวยปูนปั้น</t>
  </si>
  <si>
    <t xml:space="preserve"> -  บัวหัวเสาปูนปั้น</t>
  </si>
  <si>
    <t xml:space="preserve"> -  หัวเหราปูนปั้น</t>
  </si>
  <si>
    <t xml:space="preserve"> -  ครอบปล่องควัน</t>
  </si>
  <si>
    <t xml:space="preserve"> -  ช่อฟ้าปูนปั้น</t>
  </si>
  <si>
    <t xml:space="preserve"> -  หางหงษ์ปูนปั้น</t>
  </si>
  <si>
    <t xml:space="preserve"> -  ใบระกาปูนปั้น</t>
  </si>
  <si>
    <t xml:space="preserve"> -  เตาเผาก่ออิฐทนไฟ พร้อมอุปกรณ์ประกอบเตา</t>
  </si>
  <si>
    <t>ยอกยกไป</t>
  </si>
  <si>
    <t xml:space="preserve"> -  ฐานเมรุ ก่ออิฐปั้นบัว ฉาบปูนเรียบ สูง 1.40 ม.</t>
  </si>
  <si>
    <t xml:space="preserve"> 1.5  ไม้แบบหล่อคอนกรีต  50 %</t>
  </si>
  <si>
    <r>
      <t xml:space="preserve">แบบ ปร.4  ที่แนบ  มีจำนวน     </t>
    </r>
    <r>
      <rPr>
        <b/>
        <sz val="14"/>
        <rFont val="TH SarabunPSK"/>
        <family val="2"/>
      </rPr>
      <t xml:space="preserve"> 8</t>
    </r>
    <r>
      <rPr>
        <sz val="14"/>
        <rFont val="TH SarabunPSK"/>
        <family val="2"/>
      </rPr>
      <t xml:space="preserve">      หน้า</t>
    </r>
  </si>
  <si>
    <t>แบบ ปร.4  แผ่นที่  1 / 8</t>
  </si>
  <si>
    <t>แบบ ปร.4  แผ่นที่  2 / 8</t>
  </si>
  <si>
    <t>แบบ ปร.4  แผ่นที่  3 / 8</t>
  </si>
  <si>
    <t>แบบ ปร.4  แผ่นที่  4 / 8</t>
  </si>
  <si>
    <t>แบบ ปร.4  แผ่นที่  5 / 8</t>
  </si>
  <si>
    <t>แบบ ปร.4  แผ่นที่  6 / 8</t>
  </si>
  <si>
    <t>แบบ ปร.4  แผ่นที่  7 / 8</t>
  </si>
  <si>
    <t>แบบ ปร.4  แผ่นที่  8 / 8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</si>
</sst>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_-* #,##0_-;\-* #,##0_-;_-* &quot;-&quot;??_-;_-@_-"/>
    <numFmt numFmtId="189" formatCode="0.0000"/>
  </numFmts>
  <fonts count="9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sz val="14"/>
      <color indexed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u/>
      <sz val="14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left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center"/>
    </xf>
    <xf numFmtId="188" fontId="4" fillId="0" borderId="0" xfId="1" applyNumberFormat="1" applyFont="1" applyFill="1" applyBorder="1"/>
    <xf numFmtId="187" fontId="6" fillId="0" borderId="0" xfId="1" applyNumberFormat="1" applyFont="1" applyFill="1" applyBorder="1"/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188" fontId="6" fillId="0" borderId="0" xfId="1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187" fontId="4" fillId="0" borderId="9" xfId="1" applyFont="1" applyBorder="1"/>
    <xf numFmtId="189" fontId="4" fillId="0" borderId="2" xfId="0" applyNumberFormat="1" applyFont="1" applyBorder="1" applyAlignment="1">
      <alignment horizontal="center"/>
    </xf>
    <xf numFmtId="187" fontId="4" fillId="0" borderId="9" xfId="1" applyNumberFormat="1" applyFont="1" applyBorder="1"/>
    <xf numFmtId="0" fontId="4" fillId="0" borderId="10" xfId="0" applyFont="1" applyBorder="1"/>
    <xf numFmtId="0" fontId="4" fillId="0" borderId="11" xfId="0" applyFont="1" applyBorder="1"/>
    <xf numFmtId="0" fontId="6" fillId="0" borderId="9" xfId="0" applyFont="1" applyBorder="1" applyAlignment="1">
      <alignment horizontal="center"/>
    </xf>
    <xf numFmtId="187" fontId="4" fillId="0" borderId="2" xfId="1" applyFont="1" applyBorder="1" applyAlignment="1">
      <alignment horizontal="center"/>
    </xf>
    <xf numFmtId="0" fontId="4" fillId="0" borderId="9" xfId="0" applyFont="1" applyBorder="1"/>
    <xf numFmtId="0" fontId="4" fillId="0" borderId="12" xfId="0" applyFont="1" applyBorder="1"/>
    <xf numFmtId="0" fontId="6" fillId="0" borderId="13" xfId="0" applyFont="1" applyBorder="1"/>
    <xf numFmtId="0" fontId="4" fillId="0" borderId="14" xfId="0" applyFont="1" applyBorder="1"/>
    <xf numFmtId="187" fontId="6" fillId="0" borderId="12" xfId="1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 applyAlignment="1">
      <alignment horizontal="right"/>
    </xf>
    <xf numFmtId="0" fontId="4" fillId="0" borderId="18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9" xfId="0" applyFont="1" applyBorder="1"/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4" fillId="0" borderId="3" xfId="0" applyFont="1" applyBorder="1"/>
    <xf numFmtId="0" fontId="4" fillId="0" borderId="4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187" fontId="4" fillId="0" borderId="23" xfId="0" applyNumberFormat="1" applyFont="1" applyBorder="1"/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2" xfId="0" applyFont="1" applyBorder="1"/>
    <xf numFmtId="0" fontId="4" fillId="0" borderId="23" xfId="0" applyFont="1" applyBorder="1"/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188" fontId="4" fillId="0" borderId="9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87" fontId="4" fillId="0" borderId="11" xfId="1" applyFont="1" applyBorder="1" applyAlignment="1">
      <alignment horizontal="center"/>
    </xf>
    <xf numFmtId="187" fontId="4" fillId="0" borderId="11" xfId="1" applyFont="1" applyBorder="1"/>
    <xf numFmtId="187" fontId="6" fillId="0" borderId="11" xfId="1" applyNumberFormat="1" applyFont="1" applyBorder="1"/>
    <xf numFmtId="0" fontId="6" fillId="0" borderId="5" xfId="0" applyFont="1" applyFill="1" applyBorder="1" applyAlignment="1">
      <alignment horizontal="center" vertical="center"/>
    </xf>
    <xf numFmtId="187" fontId="6" fillId="0" borderId="5" xfId="0" applyNumberFormat="1" applyFont="1" applyFill="1" applyBorder="1" applyAlignment="1">
      <alignment horizontal="center"/>
    </xf>
    <xf numFmtId="0" fontId="4" fillId="0" borderId="25" xfId="0" applyFont="1" applyBorder="1"/>
    <xf numFmtId="187" fontId="4" fillId="0" borderId="12" xfId="1" applyNumberFormat="1" applyFont="1" applyBorder="1"/>
    <xf numFmtId="188" fontId="4" fillId="0" borderId="12" xfId="0" applyNumberFormat="1" applyFont="1" applyBorder="1" applyAlignment="1">
      <alignment horizontal="center"/>
    </xf>
    <xf numFmtId="188" fontId="4" fillId="0" borderId="9" xfId="1" applyNumberFormat="1" applyFont="1" applyBorder="1"/>
    <xf numFmtId="188" fontId="6" fillId="0" borderId="9" xfId="1" applyNumberFormat="1" applyFont="1" applyBorder="1"/>
    <xf numFmtId="188" fontId="4" fillId="0" borderId="12" xfId="1" applyNumberFormat="1" applyFont="1" applyBorder="1"/>
    <xf numFmtId="0" fontId="4" fillId="0" borderId="23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9" xfId="0" applyFont="1" applyBorder="1"/>
    <xf numFmtId="187" fontId="6" fillId="0" borderId="12" xfId="1" applyNumberFormat="1" applyFont="1" applyBorder="1"/>
    <xf numFmtId="0" fontId="6" fillId="0" borderId="9" xfId="0" applyFont="1" applyBorder="1" applyAlignment="1">
      <alignment horizontal="right"/>
    </xf>
    <xf numFmtId="188" fontId="6" fillId="0" borderId="2" xfId="1" applyNumberFormat="1" applyFont="1" applyBorder="1" applyAlignment="1">
      <alignment horizontal="center"/>
    </xf>
    <xf numFmtId="0" fontId="4" fillId="0" borderId="11" xfId="0" applyFont="1" applyFill="1" applyBorder="1"/>
    <xf numFmtId="0" fontId="6" fillId="0" borderId="11" xfId="0" applyFont="1" applyFill="1" applyBorder="1" applyAlignment="1">
      <alignment horizontal="center"/>
    </xf>
    <xf numFmtId="187" fontId="4" fillId="0" borderId="11" xfId="1" applyFont="1" applyFill="1" applyBorder="1" applyAlignment="1">
      <alignment horizontal="center"/>
    </xf>
    <xf numFmtId="187" fontId="4" fillId="0" borderId="11" xfId="1" applyFont="1" applyFill="1" applyBorder="1"/>
    <xf numFmtId="187" fontId="6" fillId="0" borderId="11" xfId="1" applyNumberFormat="1" applyFont="1" applyFill="1" applyBorder="1"/>
    <xf numFmtId="0" fontId="6" fillId="0" borderId="12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188" fontId="4" fillId="0" borderId="11" xfId="1" applyNumberFormat="1" applyFont="1" applyBorder="1"/>
    <xf numFmtId="0" fontId="4" fillId="0" borderId="11" xfId="0" applyFont="1" applyBorder="1" applyAlignment="1">
      <alignment horizontal="center"/>
    </xf>
    <xf numFmtId="0" fontId="4" fillId="0" borderId="2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 vertical="center"/>
    </xf>
    <xf numFmtId="187" fontId="6" fillId="0" borderId="25" xfId="0" applyNumberFormat="1" applyFont="1" applyFill="1" applyBorder="1" applyAlignment="1">
      <alignment horizontal="center"/>
    </xf>
    <xf numFmtId="187" fontId="4" fillId="0" borderId="0" xfId="1" applyFont="1"/>
    <xf numFmtId="0" fontId="8" fillId="0" borderId="0" xfId="0" applyFont="1" applyAlignment="1">
      <alignment horizontal="center"/>
    </xf>
    <xf numFmtId="0" fontId="4" fillId="0" borderId="17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4" fillId="0" borderId="24" xfId="0" applyFont="1" applyFill="1" applyBorder="1"/>
    <xf numFmtId="0" fontId="6" fillId="0" borderId="24" xfId="0" applyFont="1" applyFill="1" applyBorder="1" applyAlignment="1">
      <alignment horizontal="center"/>
    </xf>
    <xf numFmtId="187" fontId="6" fillId="0" borderId="24" xfId="1" applyNumberFormat="1" applyFont="1" applyFill="1" applyBorder="1"/>
    <xf numFmtId="0" fontId="4" fillId="0" borderId="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188" fontId="4" fillId="0" borderId="11" xfId="1" applyNumberFormat="1" applyFont="1" applyFill="1" applyBorder="1"/>
    <xf numFmtId="0" fontId="6" fillId="0" borderId="11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 enableFormatConditionsCalculation="0">
    <tabColor indexed="10"/>
  </sheetPr>
  <dimension ref="A1:I39"/>
  <sheetViews>
    <sheetView tabSelected="1" view="pageBreakPreview" workbookViewId="0">
      <selection activeCell="H22" sqref="H22"/>
    </sheetView>
  </sheetViews>
  <sheetFormatPr defaultRowHeight="21.75"/>
  <cols>
    <col min="1" max="1" width="7.42578125" style="2" customWidth="1"/>
    <col min="2" max="2" width="29.140625" style="2" customWidth="1"/>
    <col min="3" max="3" width="16.7109375" style="2" customWidth="1"/>
    <col min="4" max="4" width="11.7109375" style="2" customWidth="1"/>
    <col min="5" max="5" width="18.7109375" style="2" customWidth="1"/>
    <col min="6" max="6" width="17.42578125" style="2" customWidth="1"/>
    <col min="7" max="16384" width="9.140625" style="2"/>
  </cols>
  <sheetData>
    <row r="1" spans="1:6">
      <c r="F1" s="5" t="s">
        <v>24</v>
      </c>
    </row>
    <row r="2" spans="1:6" ht="24" customHeight="1">
      <c r="A2" s="94" t="s">
        <v>41</v>
      </c>
      <c r="B2" s="94"/>
      <c r="C2" s="94"/>
      <c r="D2" s="94"/>
      <c r="E2" s="94"/>
      <c r="F2" s="94"/>
    </row>
    <row r="3" spans="1:6" ht="3.75" customHeight="1">
      <c r="A3" s="17"/>
      <c r="B3" s="17"/>
      <c r="C3" s="17"/>
      <c r="D3" s="17"/>
      <c r="E3" s="17"/>
      <c r="F3" s="17"/>
    </row>
    <row r="4" spans="1:6">
      <c r="A4" s="2" t="s">
        <v>46</v>
      </c>
    </row>
    <row r="5" spans="1:6">
      <c r="A5" s="7" t="s">
        <v>122</v>
      </c>
      <c r="B5" s="7"/>
      <c r="C5" s="7"/>
      <c r="D5" s="7"/>
      <c r="E5" s="7"/>
      <c r="F5" s="7"/>
    </row>
    <row r="6" spans="1:6">
      <c r="A6" s="7" t="s">
        <v>87</v>
      </c>
      <c r="B6" s="7"/>
      <c r="C6" s="7"/>
      <c r="D6" s="7"/>
      <c r="E6" s="7"/>
      <c r="F6" s="7"/>
    </row>
    <row r="7" spans="1:6">
      <c r="A7" s="7" t="s">
        <v>123</v>
      </c>
      <c r="B7" s="7"/>
      <c r="C7" s="18"/>
      <c r="D7" s="19"/>
      <c r="E7" s="7"/>
      <c r="F7" s="7"/>
    </row>
    <row r="8" spans="1:6">
      <c r="A8" s="7" t="s">
        <v>161</v>
      </c>
      <c r="B8" s="7"/>
      <c r="C8" s="7"/>
      <c r="D8" s="7"/>
      <c r="E8" s="7"/>
      <c r="F8" s="7"/>
    </row>
    <row r="9" spans="1:6">
      <c r="A9" s="7" t="s">
        <v>124</v>
      </c>
      <c r="B9" s="7"/>
      <c r="C9" s="7"/>
      <c r="D9" s="7"/>
      <c r="E9" s="7"/>
      <c r="F9" s="7"/>
    </row>
    <row r="10" spans="1:6" ht="19.5" customHeight="1" thickBot="1">
      <c r="F10" s="6" t="s">
        <v>23</v>
      </c>
    </row>
    <row r="11" spans="1:6" ht="19.5" customHeight="1" thickTop="1">
      <c r="A11" s="99" t="s">
        <v>9</v>
      </c>
      <c r="B11" s="99" t="s">
        <v>1</v>
      </c>
      <c r="C11" s="99" t="s">
        <v>10</v>
      </c>
      <c r="D11" s="99" t="s">
        <v>11</v>
      </c>
      <c r="E11" s="99" t="s">
        <v>12</v>
      </c>
      <c r="F11" s="99" t="s">
        <v>3</v>
      </c>
    </row>
    <row r="12" spans="1:6" ht="19.5" customHeight="1" thickBot="1">
      <c r="A12" s="100"/>
      <c r="B12" s="100"/>
      <c r="C12" s="100"/>
      <c r="D12" s="100"/>
      <c r="E12" s="100"/>
      <c r="F12" s="100"/>
    </row>
    <row r="13" spans="1:6" ht="22.5" thickTop="1">
      <c r="A13" s="20"/>
      <c r="B13" s="21"/>
      <c r="C13" s="22"/>
      <c r="D13" s="21"/>
      <c r="E13" s="22"/>
      <c r="F13" s="23"/>
    </row>
    <row r="14" spans="1:6">
      <c r="A14" s="24">
        <v>1</v>
      </c>
      <c r="B14" s="3" t="s">
        <v>48</v>
      </c>
      <c r="C14" s="25">
        <f>สรุปเป็นค่างานต้นทุน!I26</f>
        <v>704059.29902500007</v>
      </c>
      <c r="D14" s="26">
        <v>1.2726</v>
      </c>
      <c r="E14" s="27">
        <f>C14*D14</f>
        <v>895985.86393921508</v>
      </c>
      <c r="F14" s="28"/>
    </row>
    <row r="15" spans="1:6">
      <c r="A15" s="24">
        <v>2</v>
      </c>
      <c r="B15" s="3" t="s">
        <v>47</v>
      </c>
      <c r="C15" s="25"/>
      <c r="D15" s="26"/>
      <c r="E15" s="27"/>
      <c r="F15" s="28"/>
    </row>
    <row r="16" spans="1:6">
      <c r="A16" s="24">
        <v>3</v>
      </c>
      <c r="B16" s="3" t="s">
        <v>47</v>
      </c>
      <c r="C16" s="25"/>
      <c r="D16" s="26"/>
      <c r="E16" s="27"/>
      <c r="F16" s="28"/>
    </row>
    <row r="17" spans="1:9">
      <c r="A17" s="24">
        <v>4</v>
      </c>
      <c r="B17" s="3" t="s">
        <v>47</v>
      </c>
      <c r="C17" s="25"/>
      <c r="D17" s="26"/>
      <c r="E17" s="27"/>
      <c r="F17" s="28"/>
    </row>
    <row r="18" spans="1:9">
      <c r="A18" s="24"/>
      <c r="B18" s="29"/>
      <c r="C18" s="25"/>
      <c r="D18" s="18"/>
      <c r="E18" s="27"/>
      <c r="F18" s="28"/>
    </row>
    <row r="19" spans="1:9">
      <c r="A19" s="30"/>
      <c r="B19" s="13" t="s">
        <v>25</v>
      </c>
      <c r="C19" s="25"/>
      <c r="D19" s="31"/>
      <c r="E19" s="25"/>
      <c r="F19" s="28"/>
    </row>
    <row r="20" spans="1:9">
      <c r="A20" s="32"/>
      <c r="B20" s="3" t="s">
        <v>42</v>
      </c>
      <c r="C20" s="25"/>
      <c r="D20" s="31"/>
      <c r="E20" s="25"/>
      <c r="F20" s="28"/>
    </row>
    <row r="21" spans="1:9">
      <c r="A21" s="32"/>
      <c r="B21" s="3" t="s">
        <v>43</v>
      </c>
      <c r="C21" s="32"/>
      <c r="D21" s="7"/>
      <c r="E21" s="32"/>
      <c r="F21" s="28"/>
      <c r="H21" s="2" t="s">
        <v>40</v>
      </c>
    </row>
    <row r="22" spans="1:9">
      <c r="A22" s="32"/>
      <c r="B22" s="3" t="s">
        <v>44</v>
      </c>
      <c r="C22" s="32"/>
      <c r="D22" s="7"/>
      <c r="E22" s="32"/>
      <c r="F22" s="28"/>
    </row>
    <row r="23" spans="1:9">
      <c r="A23" s="29"/>
      <c r="B23" s="49" t="s">
        <v>45</v>
      </c>
      <c r="C23" s="29"/>
      <c r="D23" s="43"/>
      <c r="E23" s="29"/>
      <c r="F23" s="50"/>
      <c r="I23" s="2" t="s">
        <v>28</v>
      </c>
    </row>
    <row r="24" spans="1:9">
      <c r="A24" s="96" t="s">
        <v>13</v>
      </c>
      <c r="B24" s="46" t="s">
        <v>14</v>
      </c>
      <c r="C24" s="47"/>
      <c r="D24" s="47"/>
      <c r="E24" s="51">
        <f>SUM(E14:E23)</f>
        <v>895985.86393921508</v>
      </c>
      <c r="F24" s="48"/>
    </row>
    <row r="25" spans="1:9">
      <c r="A25" s="97"/>
      <c r="B25" s="34" t="s">
        <v>15</v>
      </c>
      <c r="C25" s="35"/>
      <c r="D25" s="35"/>
      <c r="E25" s="36">
        <f>ROUNDDOWN(E24,-3)</f>
        <v>895000</v>
      </c>
      <c r="F25" s="37"/>
    </row>
    <row r="26" spans="1:9" ht="22.5" thickBot="1">
      <c r="A26" s="38"/>
      <c r="B26" s="39" t="s">
        <v>49</v>
      </c>
      <c r="C26" s="95" t="str">
        <f>"("&amp;BAHTTEXT(E25)&amp;")"</f>
        <v>(แปดแสนเก้าหมื่นห้าพันบาทถ้วน)</v>
      </c>
      <c r="D26" s="95"/>
      <c r="E26" s="95"/>
      <c r="F26" s="40"/>
    </row>
    <row r="27" spans="1:9" ht="22.5" thickTop="1">
      <c r="A27" s="41"/>
      <c r="B27" s="4" t="s">
        <v>26</v>
      </c>
      <c r="C27" s="15">
        <v>32</v>
      </c>
      <c r="D27" s="16" t="s">
        <v>34</v>
      </c>
      <c r="E27" s="42"/>
      <c r="F27" s="41"/>
    </row>
    <row r="28" spans="1:9">
      <c r="A28" s="7"/>
      <c r="B28" s="53" t="s">
        <v>17</v>
      </c>
      <c r="C28" s="79">
        <f>E25/C27</f>
        <v>27968.75</v>
      </c>
      <c r="D28" s="53" t="s">
        <v>35</v>
      </c>
      <c r="E28" s="19"/>
      <c r="F28" s="7"/>
    </row>
    <row r="29" spans="1:9" ht="21" customHeight="1">
      <c r="A29" s="41"/>
      <c r="B29" s="4"/>
      <c r="C29" s="42"/>
      <c r="D29" s="42"/>
      <c r="E29" s="42"/>
      <c r="F29" s="41"/>
    </row>
    <row r="30" spans="1:9" ht="15" customHeight="1"/>
    <row r="31" spans="1:9">
      <c r="B31" s="5"/>
      <c r="C31" s="44"/>
    </row>
    <row r="32" spans="1:9">
      <c r="B32" s="5" t="s">
        <v>27</v>
      </c>
      <c r="C32" s="2" t="s">
        <v>50</v>
      </c>
    </row>
    <row r="33" spans="1:6">
      <c r="A33" s="4"/>
      <c r="B33" s="4"/>
      <c r="C33" s="6" t="s">
        <v>51</v>
      </c>
      <c r="F33" s="4"/>
    </row>
    <row r="34" spans="1:6">
      <c r="A34" s="45"/>
      <c r="B34" s="4"/>
      <c r="C34" s="6" t="s">
        <v>52</v>
      </c>
      <c r="F34" s="4"/>
    </row>
    <row r="35" spans="1:6">
      <c r="C35" s="6"/>
      <c r="D35" s="4"/>
      <c r="E35" s="6"/>
      <c r="F35" s="8"/>
    </row>
    <row r="36" spans="1:6">
      <c r="E36" s="6"/>
    </row>
    <row r="37" spans="1:6">
      <c r="B37" s="5"/>
      <c r="C37" s="44"/>
      <c r="D37" s="4"/>
    </row>
    <row r="38" spans="1:6">
      <c r="C38" s="6"/>
    </row>
    <row r="39" spans="1:6">
      <c r="C39" s="6"/>
    </row>
  </sheetData>
  <mergeCells count="9">
    <mergeCell ref="A2:F2"/>
    <mergeCell ref="C26:E26"/>
    <mergeCell ref="A11:A12"/>
    <mergeCell ref="B11:B12"/>
    <mergeCell ref="D11:D12"/>
    <mergeCell ref="F11:F12"/>
    <mergeCell ref="E11:E12"/>
    <mergeCell ref="C11:C12"/>
    <mergeCell ref="A24:A25"/>
  </mergeCells>
  <phoneticPr fontId="2" type="noConversion"/>
  <pageMargins left="0.56000000000000005" right="0.23" top="0.27" bottom="0.49" header="0.15" footer="0.49"/>
  <pageSetup paperSize="9"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 enableFormatConditionsCalculation="0">
    <tabColor indexed="42"/>
  </sheetPr>
  <dimension ref="A1:J27"/>
  <sheetViews>
    <sheetView view="pageBreakPreview" zoomScaleSheetLayoutView="100" workbookViewId="0">
      <selection activeCell="D16" sqref="D16"/>
    </sheetView>
  </sheetViews>
  <sheetFormatPr defaultRowHeight="21.75"/>
  <cols>
    <col min="1" max="1" width="6.140625" style="2" customWidth="1"/>
    <col min="2" max="2" width="50.28515625" style="2" customWidth="1"/>
    <col min="3" max="3" width="9.7109375" style="2" customWidth="1"/>
    <col min="4" max="4" width="10.85546875" style="2" customWidth="1"/>
    <col min="5" max="8" width="11.42578125" style="2" customWidth="1"/>
    <col min="9" max="9" width="18" style="2" customWidth="1"/>
    <col min="10" max="10" width="10.7109375" style="2" customWidth="1"/>
    <col min="11" max="16384" width="9.140625" style="2"/>
  </cols>
  <sheetData>
    <row r="1" spans="1:10">
      <c r="J1" s="5" t="s">
        <v>162</v>
      </c>
    </row>
    <row r="2" spans="1:10" ht="24">
      <c r="A2" s="98" t="s">
        <v>21</v>
      </c>
      <c r="B2" s="98"/>
      <c r="C2" s="98"/>
      <c r="D2" s="98"/>
      <c r="E2" s="98"/>
      <c r="F2" s="98"/>
      <c r="G2" s="98"/>
      <c r="H2" s="98"/>
      <c r="I2" s="98"/>
      <c r="J2" s="98"/>
    </row>
    <row r="3" spans="1:10">
      <c r="A3" s="16" t="str">
        <f>'ปร.5    '!A4</f>
        <v>กลุ่มงาน/งาน     งานก่อสร้างอาคาร</v>
      </c>
      <c r="B3" s="52"/>
      <c r="C3" s="52"/>
      <c r="D3" s="52"/>
      <c r="E3" s="52"/>
      <c r="F3" s="52"/>
      <c r="G3" s="52"/>
      <c r="H3" s="52"/>
      <c r="I3" s="52"/>
      <c r="J3" s="52"/>
    </row>
    <row r="4" spans="1:10">
      <c r="A4" s="16" t="str">
        <f>'ปร.5    '!A5</f>
        <v xml:space="preserve">ชื่อโครงการ/งานก่อสร้าง     โครงการก่อสร้างอาคารฌาปนสถาน (เตาเดี่ยว 4.00 X 8.00 ม.) </v>
      </c>
      <c r="B4" s="52"/>
      <c r="C4" s="52"/>
      <c r="D4" s="52"/>
      <c r="E4" s="52"/>
      <c r="F4" s="52"/>
      <c r="G4" s="52"/>
      <c r="H4" s="52"/>
      <c r="I4" s="52"/>
      <c r="J4" s="52"/>
    </row>
    <row r="5" spans="1:10">
      <c r="A5" s="53" t="s">
        <v>125</v>
      </c>
      <c r="B5" s="7"/>
      <c r="C5" s="7"/>
      <c r="D5" s="7"/>
      <c r="E5" s="54"/>
      <c r="F5" s="7" t="str">
        <f>'ปร.5    '!A6</f>
        <v xml:space="preserve">แบบเลขที่    </v>
      </c>
      <c r="H5" s="18"/>
      <c r="I5" s="7"/>
      <c r="J5" s="7"/>
    </row>
    <row r="6" spans="1:10">
      <c r="A6" s="53" t="str">
        <f>'ปร.5    '!A7</f>
        <v>หน่วยงานเจ้าของโครงการ   องค์การบริหารส่วนตำบลพราน</v>
      </c>
      <c r="B6" s="7"/>
      <c r="C6" s="7"/>
      <c r="D6" s="7"/>
      <c r="E6" s="7"/>
      <c r="F6" s="7"/>
      <c r="G6" s="7"/>
      <c r="H6" s="7"/>
      <c r="I6" s="7"/>
      <c r="J6" s="7"/>
    </row>
    <row r="7" spans="1:10">
      <c r="A7" s="53" t="s">
        <v>53</v>
      </c>
      <c r="B7" s="7"/>
      <c r="C7" s="7"/>
      <c r="D7" s="7"/>
      <c r="E7" s="7"/>
      <c r="F7" s="7" t="s">
        <v>126</v>
      </c>
      <c r="G7" s="7"/>
      <c r="H7" s="7"/>
      <c r="I7" s="7"/>
      <c r="J7" s="7"/>
    </row>
    <row r="8" spans="1:10" ht="22.5" thickBot="1">
      <c r="A8" s="8"/>
      <c r="J8" s="2" t="s">
        <v>23</v>
      </c>
    </row>
    <row r="9" spans="1:10" ht="22.5" thickTop="1">
      <c r="A9" s="104" t="s">
        <v>0</v>
      </c>
      <c r="B9" s="104" t="s">
        <v>1</v>
      </c>
      <c r="C9" s="104" t="s">
        <v>18</v>
      </c>
      <c r="D9" s="104" t="s">
        <v>2</v>
      </c>
      <c r="E9" s="105" t="s">
        <v>5</v>
      </c>
      <c r="F9" s="106"/>
      <c r="G9" s="105" t="s">
        <v>6</v>
      </c>
      <c r="H9" s="106"/>
      <c r="I9" s="107" t="s">
        <v>22</v>
      </c>
      <c r="J9" s="104" t="s">
        <v>3</v>
      </c>
    </row>
    <row r="10" spans="1:10" ht="22.5" thickBot="1">
      <c r="A10" s="108"/>
      <c r="B10" s="108"/>
      <c r="C10" s="108"/>
      <c r="D10" s="108"/>
      <c r="E10" s="109" t="s">
        <v>7</v>
      </c>
      <c r="F10" s="109" t="s">
        <v>19</v>
      </c>
      <c r="G10" s="109" t="s">
        <v>7</v>
      </c>
      <c r="H10" s="109" t="s">
        <v>19</v>
      </c>
      <c r="I10" s="109" t="s">
        <v>4</v>
      </c>
      <c r="J10" s="108"/>
    </row>
    <row r="11" spans="1:10" ht="22.5" thickTop="1">
      <c r="A11" s="55"/>
      <c r="B11" s="55"/>
      <c r="C11" s="55"/>
      <c r="D11" s="55"/>
      <c r="E11" s="55"/>
      <c r="F11" s="55"/>
      <c r="G11" s="55"/>
      <c r="H11" s="55"/>
      <c r="I11" s="55"/>
      <c r="J11" s="55"/>
    </row>
    <row r="12" spans="1:10">
      <c r="A12" s="32"/>
      <c r="B12" s="32"/>
      <c r="C12" s="32"/>
      <c r="D12" s="32"/>
      <c r="E12" s="32"/>
      <c r="F12" s="32"/>
      <c r="G12" s="32"/>
      <c r="H12" s="32"/>
      <c r="I12" s="32"/>
      <c r="J12" s="32"/>
    </row>
    <row r="13" spans="1:10">
      <c r="A13" s="32"/>
      <c r="B13" s="30" t="s">
        <v>20</v>
      </c>
      <c r="C13" s="32"/>
      <c r="D13" s="32"/>
      <c r="E13" s="32"/>
      <c r="F13" s="32"/>
      <c r="G13" s="32"/>
      <c r="H13" s="32"/>
      <c r="I13" s="32"/>
      <c r="J13" s="32"/>
    </row>
    <row r="14" spans="1:10">
      <c r="A14" s="32"/>
      <c r="B14" s="32"/>
      <c r="C14" s="32"/>
      <c r="D14" s="32"/>
      <c r="E14" s="32"/>
      <c r="F14" s="32"/>
      <c r="G14" s="32"/>
      <c r="H14" s="32"/>
      <c r="I14" s="27"/>
      <c r="J14" s="32"/>
    </row>
    <row r="15" spans="1:10">
      <c r="A15" s="32"/>
      <c r="B15" s="32" t="s">
        <v>62</v>
      </c>
      <c r="C15" s="32"/>
      <c r="D15" s="32"/>
      <c r="E15" s="32"/>
      <c r="F15" s="32"/>
      <c r="G15" s="32"/>
      <c r="H15" s="32"/>
      <c r="I15" s="27">
        <f>งานโครงสร้างวิศวกรรม!I54</f>
        <v>384754.29902500001</v>
      </c>
      <c r="J15" s="32"/>
    </row>
    <row r="16" spans="1:10">
      <c r="A16" s="32"/>
      <c r="B16" s="32" t="s">
        <v>63</v>
      </c>
      <c r="C16" s="32"/>
      <c r="D16" s="32"/>
      <c r="E16" s="32"/>
      <c r="F16" s="32"/>
      <c r="G16" s="32"/>
      <c r="H16" s="32"/>
      <c r="I16" s="27">
        <f>งานสถาปัตยกรรม!I81</f>
        <v>288685</v>
      </c>
      <c r="J16" s="32"/>
    </row>
    <row r="17" spans="1:10">
      <c r="A17" s="32"/>
      <c r="B17" s="32" t="s">
        <v>127</v>
      </c>
      <c r="C17" s="32"/>
      <c r="D17" s="32"/>
      <c r="E17" s="32"/>
      <c r="F17" s="32"/>
      <c r="G17" s="32"/>
      <c r="H17" s="32"/>
      <c r="I17" s="27">
        <f>งานระบบไฟฟ้าและสื่อสาร!I54</f>
        <v>30620</v>
      </c>
      <c r="J17" s="32"/>
    </row>
    <row r="18" spans="1:10">
      <c r="A18" s="32"/>
      <c r="B18" s="32"/>
      <c r="C18" s="32"/>
      <c r="D18" s="32"/>
      <c r="E18" s="32"/>
      <c r="F18" s="32"/>
      <c r="G18" s="32"/>
      <c r="H18" s="32"/>
      <c r="I18" s="27"/>
      <c r="J18" s="32"/>
    </row>
    <row r="19" spans="1:10">
      <c r="A19" s="32"/>
      <c r="B19" s="32"/>
      <c r="C19" s="32"/>
      <c r="D19" s="32"/>
      <c r="E19" s="32"/>
      <c r="F19" s="32"/>
      <c r="G19" s="32"/>
      <c r="H19" s="32"/>
      <c r="I19" s="27"/>
      <c r="J19" s="32"/>
    </row>
    <row r="20" spans="1:10">
      <c r="A20" s="32"/>
      <c r="B20" s="32"/>
      <c r="C20" s="32"/>
      <c r="D20" s="32"/>
      <c r="E20" s="32"/>
      <c r="F20" s="32"/>
      <c r="G20" s="32"/>
      <c r="H20" s="32"/>
      <c r="I20" s="27"/>
      <c r="J20" s="32"/>
    </row>
    <row r="21" spans="1:10">
      <c r="A21" s="32"/>
      <c r="B21" s="32"/>
      <c r="C21" s="32"/>
      <c r="D21" s="32"/>
      <c r="E21" s="32"/>
      <c r="F21" s="32"/>
      <c r="G21" s="32"/>
      <c r="H21" s="32"/>
      <c r="I21" s="27"/>
      <c r="J21" s="32"/>
    </row>
    <row r="22" spans="1:10">
      <c r="A22" s="32"/>
      <c r="B22" s="32"/>
      <c r="C22" s="32"/>
      <c r="D22" s="32"/>
      <c r="E22" s="32"/>
      <c r="F22" s="32"/>
      <c r="G22" s="32"/>
      <c r="H22" s="32"/>
      <c r="I22" s="32"/>
      <c r="J22" s="32"/>
    </row>
    <row r="23" spans="1:10">
      <c r="A23" s="32"/>
      <c r="B23" s="32"/>
      <c r="C23" s="32"/>
      <c r="D23" s="32"/>
      <c r="E23" s="32"/>
      <c r="F23" s="32"/>
      <c r="G23" s="32"/>
      <c r="H23" s="32"/>
      <c r="I23" s="32"/>
      <c r="J23" s="32"/>
    </row>
    <row r="24" spans="1:10">
      <c r="A24" s="32"/>
      <c r="B24" s="32"/>
      <c r="C24" s="32"/>
      <c r="D24" s="32"/>
      <c r="E24" s="32"/>
      <c r="F24" s="32"/>
      <c r="G24" s="32"/>
      <c r="H24" s="32"/>
      <c r="I24" s="32"/>
      <c r="J24" s="32"/>
    </row>
    <row r="25" spans="1:10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22.5" thickBot="1">
      <c r="A26" s="101"/>
      <c r="B26" s="102" t="s">
        <v>16</v>
      </c>
      <c r="C26" s="101"/>
      <c r="D26" s="101"/>
      <c r="E26" s="101"/>
      <c r="F26" s="101"/>
      <c r="G26" s="101"/>
      <c r="H26" s="101"/>
      <c r="I26" s="103">
        <f>SUM(I14:I25)</f>
        <v>704059.29902500007</v>
      </c>
      <c r="J26" s="101"/>
    </row>
    <row r="27" spans="1:10" ht="22.5" thickTop="1"/>
  </sheetData>
  <mergeCells count="8">
    <mergeCell ref="A2:J2"/>
    <mergeCell ref="J9:J10"/>
    <mergeCell ref="E9:F9"/>
    <mergeCell ref="G9:H9"/>
    <mergeCell ref="A9:A10"/>
    <mergeCell ref="B9:B10"/>
    <mergeCell ref="C9:C10"/>
    <mergeCell ref="D9:D10"/>
  </mergeCells>
  <phoneticPr fontId="0" type="noConversion"/>
  <pageMargins left="0.56999999999999995" right="0.38" top="0.36" bottom="0.13" header="0.13" footer="0.16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 enableFormatConditionsCalculation="0">
    <tabColor indexed="14"/>
  </sheetPr>
  <dimension ref="A1:M56"/>
  <sheetViews>
    <sheetView view="pageBreakPreview" topLeftCell="A43" zoomScaleSheetLayoutView="100" workbookViewId="0">
      <selection activeCell="J29" sqref="J29"/>
    </sheetView>
  </sheetViews>
  <sheetFormatPr defaultRowHeight="21.75"/>
  <cols>
    <col min="1" max="1" width="6.140625" style="2" customWidth="1"/>
    <col min="2" max="2" width="48.28515625" style="2" customWidth="1"/>
    <col min="3" max="3" width="11.140625" style="2" customWidth="1"/>
    <col min="4" max="4" width="10.140625" style="2" customWidth="1"/>
    <col min="5" max="5" width="12.28515625" style="2" customWidth="1"/>
    <col min="6" max="6" width="13.42578125" style="2" customWidth="1"/>
    <col min="7" max="7" width="12" style="2" customWidth="1"/>
    <col min="8" max="8" width="13" style="2" customWidth="1"/>
    <col min="9" max="9" width="18" style="2" customWidth="1"/>
    <col min="10" max="10" width="10.7109375" style="2" customWidth="1"/>
    <col min="11" max="16384" width="9.140625" style="2"/>
  </cols>
  <sheetData>
    <row r="1" spans="1:10">
      <c r="J1" s="5" t="s">
        <v>163</v>
      </c>
    </row>
    <row r="2" spans="1:10">
      <c r="A2" s="16" t="str">
        <f>สรุปเป็นค่างานต้นทุน!A3</f>
        <v>กลุ่มงาน/งาน     งานก่อสร้างอาคาร</v>
      </c>
      <c r="B2" s="52"/>
      <c r="C2" s="52"/>
      <c r="D2" s="52"/>
      <c r="E2" s="52"/>
      <c r="F2" s="52"/>
      <c r="G2" s="52"/>
      <c r="H2" s="52"/>
      <c r="I2" s="52"/>
      <c r="J2" s="52"/>
    </row>
    <row r="3" spans="1:10">
      <c r="A3" s="16" t="str">
        <f>สรุปเป็นค่างานต้นทุน!A4</f>
        <v xml:space="preserve">ชื่อโครงการ/งานก่อสร้าง     โครงการก่อสร้างอาคารฌาปนสถาน (เตาเดี่ยว 4.00 X 8.00 ม.) </v>
      </c>
      <c r="B3" s="52"/>
      <c r="C3" s="52"/>
      <c r="D3" s="52"/>
      <c r="E3" s="52"/>
      <c r="F3" s="52"/>
      <c r="G3" s="52"/>
      <c r="H3" s="52"/>
      <c r="I3" s="52"/>
      <c r="J3" s="52"/>
    </row>
    <row r="4" spans="1:10">
      <c r="A4" s="53" t="str">
        <f>สรุปเป็นค่างานต้นทุน!A5</f>
        <v xml:space="preserve">สถานที่ก่อสร้าง    หมู่ที่ 20   ตำบลพราน   อำเภอขุนหาญ   จังหวัดศรีสะเกษ </v>
      </c>
      <c r="B4" s="7"/>
      <c r="C4" s="7"/>
      <c r="D4" s="7"/>
      <c r="E4" s="54"/>
      <c r="F4" s="7" t="str">
        <f>สรุปเป็นค่างานต้นทุน!F5</f>
        <v xml:space="preserve">แบบเลขที่    </v>
      </c>
      <c r="H4" s="18"/>
      <c r="I4" s="7"/>
      <c r="J4" s="7"/>
    </row>
    <row r="5" spans="1:10">
      <c r="A5" s="53" t="str">
        <f>สรุปเป็นค่างานต้นทุน!A6</f>
        <v>หน่วยงานเจ้าของโครงการ   องค์การบริหารส่วนตำบลพราน</v>
      </c>
      <c r="B5" s="7"/>
      <c r="C5" s="7"/>
      <c r="D5" s="7"/>
      <c r="E5" s="7"/>
      <c r="F5" s="7"/>
      <c r="G5" s="7"/>
      <c r="H5" s="7"/>
      <c r="I5" s="7"/>
      <c r="J5" s="7"/>
    </row>
    <row r="6" spans="1:10">
      <c r="A6" s="53" t="str">
        <f>สรุปเป็นค่างานต้นทุน!A7</f>
        <v>ประมาณราคาค่าก่อสร้างโดย   นายพิจิตร   สุขศรี</v>
      </c>
      <c r="B6" s="7"/>
      <c r="C6" s="7"/>
      <c r="D6" s="7"/>
      <c r="E6" s="7"/>
      <c r="F6" s="7" t="str">
        <f>สรุปเป็นค่างานต้นทุน!F7</f>
        <v xml:space="preserve">เมื่อวันที่    14   เดือน   สิงหาคม    พ.ศ.  2557          </v>
      </c>
      <c r="G6" s="7"/>
      <c r="H6" s="7"/>
      <c r="I6" s="7"/>
      <c r="J6" s="7"/>
    </row>
    <row r="7" spans="1:10" ht="22.5" thickBot="1">
      <c r="A7" s="8"/>
      <c r="J7" s="2" t="s">
        <v>23</v>
      </c>
    </row>
    <row r="8" spans="1:10" ht="22.5" thickTop="1">
      <c r="A8" s="104" t="s">
        <v>0</v>
      </c>
      <c r="B8" s="104" t="s">
        <v>1</v>
      </c>
      <c r="C8" s="104" t="s">
        <v>18</v>
      </c>
      <c r="D8" s="104" t="s">
        <v>2</v>
      </c>
      <c r="E8" s="105" t="s">
        <v>5</v>
      </c>
      <c r="F8" s="106"/>
      <c r="G8" s="105" t="s">
        <v>6</v>
      </c>
      <c r="H8" s="106"/>
      <c r="I8" s="107" t="s">
        <v>22</v>
      </c>
      <c r="J8" s="104" t="s">
        <v>3</v>
      </c>
    </row>
    <row r="9" spans="1:10" ht="22.5" thickBot="1">
      <c r="A9" s="108"/>
      <c r="B9" s="108"/>
      <c r="C9" s="108"/>
      <c r="D9" s="108"/>
      <c r="E9" s="109" t="s">
        <v>7</v>
      </c>
      <c r="F9" s="109" t="s">
        <v>19</v>
      </c>
      <c r="G9" s="109" t="s">
        <v>7</v>
      </c>
      <c r="H9" s="109" t="s">
        <v>19</v>
      </c>
      <c r="I9" s="109" t="s">
        <v>4</v>
      </c>
      <c r="J9" s="108"/>
    </row>
    <row r="10" spans="1:10" ht="22.5" thickTop="1">
      <c r="A10" s="56"/>
      <c r="B10" s="56"/>
      <c r="C10" s="56"/>
      <c r="D10" s="56"/>
      <c r="E10" s="57"/>
      <c r="F10" s="57"/>
      <c r="G10" s="57"/>
      <c r="H10" s="57"/>
      <c r="I10" s="57"/>
      <c r="J10" s="56"/>
    </row>
    <row r="11" spans="1:10">
      <c r="A11" s="72">
        <v>1</v>
      </c>
      <c r="B11" s="74" t="s">
        <v>61</v>
      </c>
      <c r="C11" s="71"/>
      <c r="D11" s="71"/>
      <c r="E11" s="73"/>
      <c r="F11" s="73"/>
      <c r="G11" s="73"/>
      <c r="H11" s="73"/>
      <c r="I11" s="73"/>
      <c r="J11" s="55"/>
    </row>
    <row r="12" spans="1:10">
      <c r="A12" s="68"/>
      <c r="B12" s="32" t="s">
        <v>99</v>
      </c>
      <c r="C12" s="27">
        <v>39.770000000000003</v>
      </c>
      <c r="D12" s="58" t="s">
        <v>29</v>
      </c>
      <c r="E12" s="27">
        <v>0</v>
      </c>
      <c r="F12" s="27">
        <f t="shared" ref="F12:F20" si="0">$C12*E12</f>
        <v>0</v>
      </c>
      <c r="G12" s="27">
        <v>99</v>
      </c>
      <c r="H12" s="27">
        <f t="shared" ref="H12:H20" si="1">$C12*G12</f>
        <v>3937.2300000000005</v>
      </c>
      <c r="I12" s="27">
        <f t="shared" ref="I12:I20" si="2">F12+H12</f>
        <v>3937.2300000000005</v>
      </c>
      <c r="J12" s="55"/>
    </row>
    <row r="13" spans="1:10">
      <c r="A13" s="68"/>
      <c r="B13" s="32" t="s">
        <v>100</v>
      </c>
      <c r="C13" s="27">
        <v>2.04</v>
      </c>
      <c r="D13" s="58" t="s">
        <v>29</v>
      </c>
      <c r="E13" s="27">
        <v>330</v>
      </c>
      <c r="F13" s="27">
        <f t="shared" si="0"/>
        <v>673.2</v>
      </c>
      <c r="G13" s="27">
        <v>91</v>
      </c>
      <c r="H13" s="27">
        <f t="shared" si="1"/>
        <v>185.64000000000001</v>
      </c>
      <c r="I13" s="27">
        <f t="shared" si="2"/>
        <v>858.84</v>
      </c>
      <c r="J13" s="55"/>
    </row>
    <row r="14" spans="1:10">
      <c r="A14" s="68"/>
      <c r="B14" s="32" t="s">
        <v>101</v>
      </c>
      <c r="C14" s="27">
        <v>1.02</v>
      </c>
      <c r="D14" s="58" t="s">
        <v>29</v>
      </c>
      <c r="E14" s="27">
        <v>1546</v>
      </c>
      <c r="F14" s="27">
        <f t="shared" si="0"/>
        <v>1576.92</v>
      </c>
      <c r="G14" s="27">
        <v>398</v>
      </c>
      <c r="H14" s="27">
        <f t="shared" si="1"/>
        <v>405.96</v>
      </c>
      <c r="I14" s="27">
        <f t="shared" si="2"/>
        <v>1982.88</v>
      </c>
      <c r="J14" s="55"/>
    </row>
    <row r="15" spans="1:10">
      <c r="A15" s="68"/>
      <c r="B15" s="32" t="s">
        <v>102</v>
      </c>
      <c r="C15" s="27">
        <v>43</v>
      </c>
      <c r="D15" s="58" t="s">
        <v>29</v>
      </c>
      <c r="E15" s="27">
        <v>1759</v>
      </c>
      <c r="F15" s="27">
        <f t="shared" si="0"/>
        <v>75637</v>
      </c>
      <c r="G15" s="27">
        <v>498</v>
      </c>
      <c r="H15" s="27">
        <f t="shared" si="1"/>
        <v>21414</v>
      </c>
      <c r="I15" s="27">
        <f t="shared" si="2"/>
        <v>97051</v>
      </c>
      <c r="J15" s="55"/>
    </row>
    <row r="16" spans="1:10">
      <c r="A16" s="68"/>
      <c r="B16" s="32" t="s">
        <v>160</v>
      </c>
      <c r="C16" s="27">
        <f>C20*50%</f>
        <v>185</v>
      </c>
      <c r="D16" s="58" t="s">
        <v>8</v>
      </c>
      <c r="E16" s="27">
        <v>380</v>
      </c>
      <c r="F16" s="27">
        <f t="shared" si="0"/>
        <v>70300</v>
      </c>
      <c r="G16" s="27">
        <v>0</v>
      </c>
      <c r="H16" s="27">
        <f t="shared" si="1"/>
        <v>0</v>
      </c>
      <c r="I16" s="27">
        <f t="shared" si="2"/>
        <v>70300</v>
      </c>
      <c r="J16" s="32"/>
    </row>
    <row r="17" spans="1:10">
      <c r="A17" s="68"/>
      <c r="B17" s="32" t="s">
        <v>103</v>
      </c>
      <c r="C17" s="27">
        <f>C16*30%</f>
        <v>55.5</v>
      </c>
      <c r="D17" s="58" t="s">
        <v>30</v>
      </c>
      <c r="E17" s="27">
        <v>380</v>
      </c>
      <c r="F17" s="27">
        <f t="shared" si="0"/>
        <v>21090</v>
      </c>
      <c r="G17" s="27">
        <v>0</v>
      </c>
      <c r="H17" s="27">
        <f t="shared" si="1"/>
        <v>0</v>
      </c>
      <c r="I17" s="27">
        <f t="shared" si="2"/>
        <v>21090</v>
      </c>
      <c r="J17" s="32"/>
    </row>
    <row r="18" spans="1:10">
      <c r="A18" s="68"/>
      <c r="B18" s="32" t="s">
        <v>104</v>
      </c>
      <c r="C18" s="27">
        <v>60</v>
      </c>
      <c r="D18" s="58" t="s">
        <v>57</v>
      </c>
      <c r="E18" s="27">
        <v>35</v>
      </c>
      <c r="F18" s="27">
        <f t="shared" si="0"/>
        <v>2100</v>
      </c>
      <c r="G18" s="27">
        <v>0</v>
      </c>
      <c r="H18" s="27">
        <f t="shared" si="1"/>
        <v>0</v>
      </c>
      <c r="I18" s="27">
        <f>F18+H18</f>
        <v>2100</v>
      </c>
      <c r="J18" s="32"/>
    </row>
    <row r="19" spans="1:10">
      <c r="A19" s="69" t="s">
        <v>28</v>
      </c>
      <c r="B19" s="32" t="s">
        <v>105</v>
      </c>
      <c r="C19" s="27">
        <f>C20*0.25</f>
        <v>92.5</v>
      </c>
      <c r="D19" s="58" t="s">
        <v>31</v>
      </c>
      <c r="E19" s="27">
        <v>42.5</v>
      </c>
      <c r="F19" s="27">
        <f t="shared" si="0"/>
        <v>3931.25</v>
      </c>
      <c r="G19" s="27">
        <v>0</v>
      </c>
      <c r="H19" s="27">
        <f t="shared" si="1"/>
        <v>0</v>
      </c>
      <c r="I19" s="27">
        <f>F19+H19</f>
        <v>3931.25</v>
      </c>
      <c r="J19" s="32"/>
    </row>
    <row r="20" spans="1:10">
      <c r="A20" s="68"/>
      <c r="B20" s="32" t="s">
        <v>106</v>
      </c>
      <c r="C20" s="27">
        <v>370</v>
      </c>
      <c r="D20" s="58" t="s">
        <v>8</v>
      </c>
      <c r="E20" s="27">
        <v>0</v>
      </c>
      <c r="F20" s="27">
        <f t="shared" si="0"/>
        <v>0</v>
      </c>
      <c r="G20" s="27">
        <v>115</v>
      </c>
      <c r="H20" s="27">
        <f t="shared" si="1"/>
        <v>42550</v>
      </c>
      <c r="I20" s="27">
        <f t="shared" si="2"/>
        <v>42550</v>
      </c>
      <c r="J20" s="32"/>
    </row>
    <row r="21" spans="1:10">
      <c r="A21" s="70"/>
      <c r="B21" s="32" t="s">
        <v>107</v>
      </c>
      <c r="C21" s="27"/>
      <c r="D21" s="58"/>
      <c r="E21" s="27"/>
      <c r="F21" s="27"/>
      <c r="G21" s="27"/>
      <c r="H21" s="27"/>
      <c r="I21" s="27"/>
      <c r="J21" s="33"/>
    </row>
    <row r="22" spans="1:10">
      <c r="A22" s="70"/>
      <c r="B22" s="32" t="s">
        <v>36</v>
      </c>
      <c r="C22" s="27">
        <v>475.47</v>
      </c>
      <c r="D22" s="58" t="s">
        <v>31</v>
      </c>
      <c r="E22" s="27">
        <v>25.04</v>
      </c>
      <c r="F22" s="27">
        <f t="shared" ref="F22:F26" si="3">$C22*E22</f>
        <v>11905.7688</v>
      </c>
      <c r="G22" s="27">
        <v>2.8</v>
      </c>
      <c r="H22" s="27">
        <f t="shared" ref="H22:H26" si="4">$C22*G22</f>
        <v>1331.316</v>
      </c>
      <c r="I22" s="27">
        <f t="shared" ref="I22:I26" si="5">F22+H22</f>
        <v>13237.084800000001</v>
      </c>
      <c r="J22" s="33"/>
    </row>
    <row r="23" spans="1:10">
      <c r="A23" s="70"/>
      <c r="B23" s="32" t="s">
        <v>58</v>
      </c>
      <c r="C23" s="27">
        <v>897.61</v>
      </c>
      <c r="D23" s="58" t="s">
        <v>31</v>
      </c>
      <c r="E23" s="27">
        <v>21.4</v>
      </c>
      <c r="F23" s="27">
        <f t="shared" si="3"/>
        <v>19208.853999999999</v>
      </c>
      <c r="G23" s="27">
        <v>2.8</v>
      </c>
      <c r="H23" s="27">
        <f t="shared" si="4"/>
        <v>2513.308</v>
      </c>
      <c r="I23" s="27">
        <f t="shared" si="5"/>
        <v>21722.162</v>
      </c>
      <c r="J23" s="33"/>
    </row>
    <row r="24" spans="1:10">
      <c r="A24" s="70"/>
      <c r="B24" s="32" t="s">
        <v>37</v>
      </c>
      <c r="C24" s="27">
        <v>2185.19</v>
      </c>
      <c r="D24" s="58" t="s">
        <v>31</v>
      </c>
      <c r="E24" s="27">
        <v>22.97</v>
      </c>
      <c r="F24" s="27">
        <f t="shared" si="3"/>
        <v>50193.814299999998</v>
      </c>
      <c r="G24" s="27">
        <v>2.8</v>
      </c>
      <c r="H24" s="27">
        <f t="shared" si="4"/>
        <v>6118.5320000000002</v>
      </c>
      <c r="I24" s="27">
        <f t="shared" si="5"/>
        <v>56312.346299999997</v>
      </c>
      <c r="J24" s="33"/>
    </row>
    <row r="25" spans="1:10">
      <c r="A25" s="70"/>
      <c r="B25" s="32" t="s">
        <v>54</v>
      </c>
      <c r="C25" s="27">
        <v>480.32</v>
      </c>
      <c r="D25" s="58" t="s">
        <v>31</v>
      </c>
      <c r="E25" s="27">
        <v>23.14</v>
      </c>
      <c r="F25" s="27">
        <f t="shared" si="3"/>
        <v>11114.604800000001</v>
      </c>
      <c r="G25" s="27">
        <v>2.8</v>
      </c>
      <c r="H25" s="27">
        <f t="shared" si="4"/>
        <v>1344.896</v>
      </c>
      <c r="I25" s="27">
        <f t="shared" si="5"/>
        <v>12459.500800000002</v>
      </c>
      <c r="J25" s="33"/>
    </row>
    <row r="26" spans="1:10">
      <c r="A26" s="70"/>
      <c r="B26" s="32" t="s">
        <v>108</v>
      </c>
      <c r="C26" s="27">
        <f>SUM(C22:C25)*0.03</f>
        <v>121.15770000000001</v>
      </c>
      <c r="D26" s="24" t="s">
        <v>31</v>
      </c>
      <c r="E26" s="27">
        <v>41.25</v>
      </c>
      <c r="F26" s="27">
        <f t="shared" si="3"/>
        <v>4997.7551250000006</v>
      </c>
      <c r="G26" s="27">
        <v>0</v>
      </c>
      <c r="H26" s="27">
        <f t="shared" si="4"/>
        <v>0</v>
      </c>
      <c r="I26" s="27">
        <f t="shared" si="5"/>
        <v>4997.7551250000006</v>
      </c>
      <c r="J26" s="33"/>
    </row>
    <row r="27" spans="1:10">
      <c r="A27" s="29"/>
      <c r="B27" s="59" t="s">
        <v>33</v>
      </c>
      <c r="C27" s="60"/>
      <c r="D27" s="61"/>
      <c r="E27" s="61"/>
      <c r="F27" s="61"/>
      <c r="G27" s="61"/>
      <c r="H27" s="61"/>
      <c r="I27" s="62">
        <f>SUM(I12:I26)</f>
        <v>352530.04902500001</v>
      </c>
      <c r="J27" s="29"/>
    </row>
    <row r="28" spans="1:10">
      <c r="J28" s="5" t="s">
        <v>164</v>
      </c>
    </row>
    <row r="29" spans="1:10">
      <c r="A29" s="2" t="str">
        <f>A2</f>
        <v>กลุ่มงาน/งาน     งานก่อสร้างอาคาร</v>
      </c>
      <c r="J29" s="1"/>
    </row>
    <row r="30" spans="1:10">
      <c r="A30" s="7" t="str">
        <f>A3</f>
        <v xml:space="preserve">ชื่อโครงการ/งานก่อสร้าง     โครงการก่อสร้างอาคารฌาปนสถาน (เตาเดี่ยว 4.00 X 8.00 ม.) </v>
      </c>
      <c r="B30" s="7"/>
      <c r="C30" s="7"/>
      <c r="D30" s="7"/>
      <c r="E30" s="7"/>
      <c r="F30" s="7"/>
      <c r="G30" s="7"/>
      <c r="H30" s="7"/>
      <c r="I30" s="7"/>
      <c r="J30" s="14"/>
    </row>
    <row r="31" spans="1:10">
      <c r="A31" s="7" t="str">
        <f>A4</f>
        <v xml:space="preserve">สถานที่ก่อสร้าง    หมู่ที่ 20   ตำบลพราน   อำเภอขุนหาญ   จังหวัดศรีสะเกษ </v>
      </c>
      <c r="B31" s="7"/>
      <c r="C31" s="7"/>
      <c r="D31" s="7"/>
      <c r="E31" s="7"/>
      <c r="F31" s="7"/>
      <c r="G31" s="7" t="str">
        <f>F4</f>
        <v xml:space="preserve">แบบเลขที่    </v>
      </c>
      <c r="H31" s="7"/>
      <c r="I31" s="7"/>
      <c r="J31" s="14"/>
    </row>
    <row r="32" spans="1:10">
      <c r="A32" s="7" t="str">
        <f>A5</f>
        <v>หน่วยงานเจ้าของโครงการ   องค์การบริหารส่วนตำบลพราน</v>
      </c>
      <c r="B32" s="7"/>
      <c r="C32" s="7"/>
      <c r="D32" s="7"/>
      <c r="E32" s="54"/>
      <c r="F32" s="7"/>
      <c r="G32" s="7"/>
      <c r="H32" s="7"/>
      <c r="I32" s="7"/>
      <c r="J32" s="7"/>
    </row>
    <row r="33" spans="1:13">
      <c r="A33" s="7" t="str">
        <f>A6</f>
        <v>ประมาณราคาค่าก่อสร้างโดย   นายพิจิตร   สุขศรี</v>
      </c>
      <c r="B33" s="7"/>
      <c r="C33" s="7"/>
      <c r="D33" s="7"/>
      <c r="E33" s="7"/>
      <c r="F33" s="7"/>
      <c r="G33" s="7" t="str">
        <f>F6</f>
        <v xml:space="preserve">เมื่อวันที่    14   เดือน   สิงหาคม    พ.ศ.  2557          </v>
      </c>
      <c r="H33" s="7"/>
      <c r="I33" s="7"/>
      <c r="J33" s="7"/>
    </row>
    <row r="34" spans="1:13" ht="22.5" thickBot="1">
      <c r="J34" s="2" t="str">
        <f>สรุปเป็นค่างานต้นทุน!J8</f>
        <v>หน่วย : บาท</v>
      </c>
    </row>
    <row r="35" spans="1:13" ht="22.5" thickTop="1">
      <c r="A35" s="104" t="s">
        <v>0</v>
      </c>
      <c r="B35" s="104" t="s">
        <v>1</v>
      </c>
      <c r="C35" s="104" t="s">
        <v>18</v>
      </c>
      <c r="D35" s="104" t="s">
        <v>2</v>
      </c>
      <c r="E35" s="105" t="s">
        <v>5</v>
      </c>
      <c r="F35" s="106"/>
      <c r="G35" s="105" t="s">
        <v>6</v>
      </c>
      <c r="H35" s="106"/>
      <c r="I35" s="107" t="s">
        <v>22</v>
      </c>
      <c r="J35" s="104" t="s">
        <v>3</v>
      </c>
    </row>
    <row r="36" spans="1:13" ht="22.5" thickBot="1">
      <c r="A36" s="108"/>
      <c r="B36" s="108"/>
      <c r="C36" s="108"/>
      <c r="D36" s="108"/>
      <c r="E36" s="109" t="s">
        <v>7</v>
      </c>
      <c r="F36" s="109" t="s">
        <v>19</v>
      </c>
      <c r="G36" s="109" t="s">
        <v>7</v>
      </c>
      <c r="H36" s="109" t="s">
        <v>19</v>
      </c>
      <c r="I36" s="109" t="s">
        <v>4</v>
      </c>
      <c r="J36" s="108"/>
    </row>
    <row r="37" spans="1:13" ht="22.5" thickTop="1">
      <c r="A37" s="56"/>
      <c r="B37" s="63" t="s">
        <v>32</v>
      </c>
      <c r="C37" s="56"/>
      <c r="D37" s="56"/>
      <c r="E37" s="57"/>
      <c r="F37" s="57"/>
      <c r="G37" s="57"/>
      <c r="H37" s="57"/>
      <c r="I37" s="64">
        <f>I27</f>
        <v>352530.04902500001</v>
      </c>
      <c r="J37" s="56"/>
    </row>
    <row r="38" spans="1:13">
      <c r="A38" s="68"/>
      <c r="B38" s="32" t="s">
        <v>109</v>
      </c>
      <c r="C38" s="27">
        <v>4.75</v>
      </c>
      <c r="D38" s="24" t="s">
        <v>29</v>
      </c>
      <c r="E38" s="27">
        <v>330</v>
      </c>
      <c r="F38" s="27">
        <f t="shared" ref="F38" si="6">$C38*E38</f>
        <v>1567.5</v>
      </c>
      <c r="G38" s="27">
        <v>91</v>
      </c>
      <c r="H38" s="27">
        <f t="shared" ref="H38" si="7">$C38*G38</f>
        <v>432.25</v>
      </c>
      <c r="I38" s="27">
        <f>F38+H38</f>
        <v>1999.75</v>
      </c>
      <c r="J38" s="32"/>
    </row>
    <row r="39" spans="1:13">
      <c r="A39" s="68"/>
      <c r="B39" s="32" t="s">
        <v>110</v>
      </c>
      <c r="C39" s="66"/>
      <c r="D39" s="67"/>
      <c r="E39" s="66"/>
      <c r="F39" s="66"/>
      <c r="G39" s="66"/>
      <c r="H39" s="66"/>
      <c r="I39" s="66"/>
      <c r="J39" s="32"/>
      <c r="L39" s="2" t="s">
        <v>114</v>
      </c>
      <c r="M39" s="2" t="s">
        <v>115</v>
      </c>
    </row>
    <row r="40" spans="1:13">
      <c r="A40" s="68"/>
      <c r="B40" s="32" t="s">
        <v>111</v>
      </c>
      <c r="C40" s="27">
        <v>13</v>
      </c>
      <c r="D40" s="24" t="s">
        <v>113</v>
      </c>
      <c r="E40" s="27">
        <v>815</v>
      </c>
      <c r="F40" s="27">
        <f t="shared" ref="F40:F41" si="8">$C40*E40</f>
        <v>10595</v>
      </c>
      <c r="G40" s="27">
        <v>0</v>
      </c>
      <c r="H40" s="27">
        <f t="shared" ref="H40:H41" si="9">$C40*G40</f>
        <v>0</v>
      </c>
      <c r="I40" s="27">
        <f t="shared" ref="I40:I41" si="10">F40+H40</f>
        <v>10595</v>
      </c>
      <c r="J40" s="32"/>
      <c r="L40" s="93">
        <v>42</v>
      </c>
      <c r="M40" s="93">
        <f>C40*L40</f>
        <v>546</v>
      </c>
    </row>
    <row r="41" spans="1:13">
      <c r="A41" s="68"/>
      <c r="B41" s="32" t="s">
        <v>136</v>
      </c>
      <c r="C41" s="27">
        <v>45</v>
      </c>
      <c r="D41" s="24" t="s">
        <v>113</v>
      </c>
      <c r="E41" s="27">
        <v>175</v>
      </c>
      <c r="F41" s="27">
        <f t="shared" si="8"/>
        <v>7875</v>
      </c>
      <c r="G41" s="27">
        <v>0</v>
      </c>
      <c r="H41" s="27">
        <f t="shared" si="9"/>
        <v>0</v>
      </c>
      <c r="I41" s="27">
        <f t="shared" si="10"/>
        <v>7875</v>
      </c>
      <c r="J41" s="32"/>
      <c r="L41" s="93">
        <v>31</v>
      </c>
      <c r="M41" s="93">
        <f t="shared" ref="M41:M47" si="11">C41*L41</f>
        <v>1395</v>
      </c>
    </row>
    <row r="42" spans="1:13">
      <c r="A42" s="70"/>
      <c r="B42" s="32" t="s">
        <v>137</v>
      </c>
      <c r="C42" s="27">
        <v>22</v>
      </c>
      <c r="D42" s="24" t="s">
        <v>70</v>
      </c>
      <c r="E42" s="27">
        <v>35</v>
      </c>
      <c r="F42" s="27">
        <f t="shared" ref="F42" si="12">$C42*E42</f>
        <v>770</v>
      </c>
      <c r="G42" s="27">
        <v>0</v>
      </c>
      <c r="H42" s="27">
        <f t="shared" ref="H42" si="13">$C42*G42</f>
        <v>0</v>
      </c>
      <c r="I42" s="27">
        <f t="shared" ref="I42" si="14">F42+H42</f>
        <v>770</v>
      </c>
      <c r="J42" s="33"/>
      <c r="L42" s="93">
        <v>30</v>
      </c>
      <c r="M42" s="93">
        <f t="shared" si="11"/>
        <v>660</v>
      </c>
    </row>
    <row r="43" spans="1:13">
      <c r="A43" s="70"/>
      <c r="B43" s="32" t="s">
        <v>112</v>
      </c>
      <c r="C43" s="27">
        <v>757</v>
      </c>
      <c r="D43" s="24" t="s">
        <v>31</v>
      </c>
      <c r="E43" s="27">
        <v>0</v>
      </c>
      <c r="F43" s="27">
        <f>$C43*E43</f>
        <v>0</v>
      </c>
      <c r="G43" s="27">
        <v>8.5</v>
      </c>
      <c r="H43" s="27">
        <f>$C43*G43</f>
        <v>6434.5</v>
      </c>
      <c r="I43" s="27">
        <f>F43+H43</f>
        <v>6434.5</v>
      </c>
      <c r="J43" s="33"/>
      <c r="L43" s="93">
        <v>25</v>
      </c>
      <c r="M43" s="93">
        <f t="shared" ref="M43" si="15">C43*L43</f>
        <v>18925</v>
      </c>
    </row>
    <row r="44" spans="1:13">
      <c r="A44" s="70"/>
      <c r="B44" s="32" t="s">
        <v>59</v>
      </c>
      <c r="C44" s="27">
        <v>65</v>
      </c>
      <c r="D44" s="24" t="s">
        <v>8</v>
      </c>
      <c r="E44" s="27">
        <v>35</v>
      </c>
      <c r="F44" s="27">
        <f>$C44*E44</f>
        <v>2275</v>
      </c>
      <c r="G44" s="27">
        <v>35</v>
      </c>
      <c r="H44" s="27">
        <f>$C44*G44</f>
        <v>2275</v>
      </c>
      <c r="I44" s="27">
        <f>F44+H44</f>
        <v>4550</v>
      </c>
      <c r="J44" s="33"/>
      <c r="L44" s="93">
        <v>25</v>
      </c>
      <c r="M44" s="93">
        <f t="shared" si="11"/>
        <v>1625</v>
      </c>
    </row>
    <row r="45" spans="1:13">
      <c r="A45" s="70"/>
      <c r="B45" s="32"/>
      <c r="C45" s="27"/>
      <c r="D45" s="24"/>
      <c r="E45" s="27"/>
      <c r="F45" s="27"/>
      <c r="G45" s="27"/>
      <c r="H45" s="27"/>
      <c r="I45" s="27"/>
      <c r="J45" s="33"/>
      <c r="L45" s="93">
        <v>33</v>
      </c>
      <c r="M45" s="93">
        <f t="shared" si="11"/>
        <v>0</v>
      </c>
    </row>
    <row r="46" spans="1:13">
      <c r="A46" s="70"/>
      <c r="B46" s="32"/>
      <c r="C46" s="27"/>
      <c r="D46" s="24"/>
      <c r="E46" s="27"/>
      <c r="F46" s="27"/>
      <c r="G46" s="27"/>
      <c r="H46" s="27"/>
      <c r="I46" s="27"/>
      <c r="J46" s="33"/>
      <c r="L46" s="93">
        <v>24.36</v>
      </c>
      <c r="M46" s="93">
        <f t="shared" si="11"/>
        <v>0</v>
      </c>
    </row>
    <row r="47" spans="1:13">
      <c r="A47" s="70"/>
      <c r="B47" s="32"/>
      <c r="C47" s="27"/>
      <c r="D47" s="24"/>
      <c r="E47" s="27"/>
      <c r="F47" s="27"/>
      <c r="G47" s="27"/>
      <c r="H47" s="27"/>
      <c r="I47" s="27"/>
      <c r="J47" s="33"/>
      <c r="L47" s="93">
        <v>19.5</v>
      </c>
      <c r="M47" s="93">
        <f t="shared" si="11"/>
        <v>0</v>
      </c>
    </row>
    <row r="48" spans="1:13">
      <c r="A48" s="70"/>
      <c r="B48" s="32"/>
      <c r="C48" s="27"/>
      <c r="D48" s="24"/>
      <c r="E48" s="27"/>
      <c r="F48" s="27"/>
      <c r="G48" s="27"/>
      <c r="H48" s="27"/>
      <c r="I48" s="27"/>
      <c r="J48" s="33"/>
      <c r="L48" s="93" t="s">
        <v>22</v>
      </c>
      <c r="M48" s="93">
        <f>SUM(M40:M47)</f>
        <v>23151</v>
      </c>
    </row>
    <row r="49" spans="1:13">
      <c r="A49" s="70"/>
      <c r="B49" s="32"/>
      <c r="C49" s="27"/>
      <c r="D49" s="24"/>
      <c r="E49" s="27"/>
      <c r="F49" s="27"/>
      <c r="G49" s="27"/>
      <c r="H49" s="27"/>
      <c r="I49" s="27"/>
      <c r="J49" s="33"/>
      <c r="L49" s="93"/>
      <c r="M49" s="93"/>
    </row>
    <row r="50" spans="1:13">
      <c r="A50" s="70"/>
      <c r="B50" s="32"/>
      <c r="C50" s="27"/>
      <c r="D50" s="24"/>
      <c r="E50" s="27"/>
      <c r="F50" s="27"/>
      <c r="G50" s="27"/>
      <c r="H50" s="27"/>
      <c r="I50" s="27"/>
      <c r="J50" s="33"/>
      <c r="L50" s="2" t="s">
        <v>28</v>
      </c>
    </row>
    <row r="51" spans="1:13">
      <c r="A51" s="70"/>
      <c r="B51" s="32"/>
      <c r="C51" s="27"/>
      <c r="D51" s="24"/>
      <c r="E51" s="27"/>
      <c r="F51" s="27"/>
      <c r="G51" s="27"/>
      <c r="H51" s="27"/>
      <c r="I51" s="27"/>
      <c r="J51" s="33"/>
    </row>
    <row r="52" spans="1:13">
      <c r="A52" s="71"/>
      <c r="B52" s="32"/>
      <c r="C52" s="27"/>
      <c r="D52" s="24"/>
      <c r="E52" s="27"/>
      <c r="F52" s="27"/>
      <c r="G52" s="27"/>
      <c r="H52" s="27"/>
      <c r="I52" s="27"/>
      <c r="J52" s="71"/>
    </row>
    <row r="53" spans="1:13">
      <c r="A53" s="32"/>
      <c r="B53" s="32"/>
      <c r="C53" s="27"/>
      <c r="D53" s="24"/>
      <c r="E53" s="27"/>
      <c r="F53" s="27"/>
      <c r="G53" s="27"/>
      <c r="H53" s="27"/>
      <c r="I53" s="27"/>
      <c r="J53" s="65"/>
    </row>
    <row r="54" spans="1:13">
      <c r="A54" s="80"/>
      <c r="B54" s="81" t="s">
        <v>60</v>
      </c>
      <c r="C54" s="80"/>
      <c r="D54" s="80"/>
      <c r="E54" s="110"/>
      <c r="F54" s="110"/>
      <c r="G54" s="110"/>
      <c r="H54" s="110"/>
      <c r="I54" s="84">
        <f>SUM(I37:I53)</f>
        <v>384754.29902500001</v>
      </c>
      <c r="J54" s="80"/>
    </row>
    <row r="55" spans="1:13" ht="18.75" customHeight="1">
      <c r="A55" s="9"/>
      <c r="B55" s="10"/>
      <c r="C55" s="9"/>
      <c r="D55" s="9"/>
      <c r="E55" s="11"/>
      <c r="F55" s="11"/>
      <c r="G55" s="11"/>
      <c r="H55" s="11"/>
      <c r="I55" s="12"/>
      <c r="J55" s="9"/>
    </row>
    <row r="56" spans="1:13" ht="18.75" customHeight="1">
      <c r="A56" s="9"/>
      <c r="B56" s="10"/>
      <c r="C56" s="9"/>
      <c r="D56" s="9"/>
      <c r="E56" s="11"/>
      <c r="F56" s="11"/>
      <c r="G56" s="11"/>
      <c r="H56" s="11"/>
      <c r="I56" s="12"/>
      <c r="J56" s="9"/>
    </row>
  </sheetData>
  <mergeCells count="14">
    <mergeCell ref="G35:H35"/>
    <mergeCell ref="E8:F8"/>
    <mergeCell ref="G8:H8"/>
    <mergeCell ref="J8:J9"/>
    <mergeCell ref="A35:A36"/>
    <mergeCell ref="B35:B36"/>
    <mergeCell ref="C35:C36"/>
    <mergeCell ref="D35:D36"/>
    <mergeCell ref="J35:J36"/>
    <mergeCell ref="A8:A9"/>
    <mergeCell ref="B8:B9"/>
    <mergeCell ref="C8:C9"/>
    <mergeCell ref="D8:D9"/>
    <mergeCell ref="E35:F35"/>
  </mergeCells>
  <phoneticPr fontId="0" type="noConversion"/>
  <pageMargins left="0.49" right="0.23" top="0.3" bottom="0.13" header="0.12" footer="0.16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 enableFormatConditionsCalculation="0">
    <tabColor indexed="11"/>
  </sheetPr>
  <dimension ref="A1:J81"/>
  <sheetViews>
    <sheetView view="pageBreakPreview" topLeftCell="A55" zoomScaleSheetLayoutView="100" workbookViewId="0">
      <selection activeCell="J56" sqref="J56"/>
    </sheetView>
  </sheetViews>
  <sheetFormatPr defaultRowHeight="21.75"/>
  <cols>
    <col min="1" max="1" width="6.140625" style="2" customWidth="1"/>
    <col min="2" max="2" width="50.5703125" style="2" customWidth="1"/>
    <col min="3" max="3" width="11.140625" style="2" customWidth="1"/>
    <col min="4" max="4" width="10.140625" style="2" customWidth="1"/>
    <col min="5" max="5" width="12.28515625" style="2" customWidth="1"/>
    <col min="6" max="6" width="13.42578125" style="2" customWidth="1"/>
    <col min="7" max="7" width="12" style="2" customWidth="1"/>
    <col min="8" max="8" width="13" style="2" customWidth="1"/>
    <col min="9" max="9" width="17.140625" style="2" customWidth="1"/>
    <col min="10" max="10" width="10.7109375" style="2" customWidth="1"/>
    <col min="11" max="16384" width="9.140625" style="2"/>
  </cols>
  <sheetData>
    <row r="1" spans="1:10">
      <c r="J1" s="5" t="s">
        <v>165</v>
      </c>
    </row>
    <row r="2" spans="1:10">
      <c r="A2" s="16" t="str">
        <f>สรุปเป็นค่างานต้นทุน!A3</f>
        <v>กลุ่มงาน/งาน     งานก่อสร้างอาคาร</v>
      </c>
      <c r="B2" s="52"/>
      <c r="C2" s="52"/>
      <c r="D2" s="52"/>
      <c r="E2" s="52"/>
      <c r="F2" s="52"/>
      <c r="G2" s="52"/>
      <c r="H2" s="52"/>
      <c r="I2" s="52"/>
      <c r="J2" s="52"/>
    </row>
    <row r="3" spans="1:10">
      <c r="A3" s="16" t="str">
        <f>สรุปเป็นค่างานต้นทุน!A4</f>
        <v xml:space="preserve">ชื่อโครงการ/งานก่อสร้าง     โครงการก่อสร้างอาคารฌาปนสถาน (เตาเดี่ยว 4.00 X 8.00 ม.) </v>
      </c>
      <c r="B3" s="52"/>
      <c r="C3" s="52"/>
      <c r="D3" s="52"/>
      <c r="E3" s="52"/>
      <c r="F3" s="52"/>
      <c r="G3" s="52"/>
      <c r="H3" s="52"/>
      <c r="I3" s="52"/>
      <c r="J3" s="52"/>
    </row>
    <row r="4" spans="1:10">
      <c r="A4" s="53" t="str">
        <f>สรุปเป็นค่างานต้นทุน!A5</f>
        <v xml:space="preserve">สถานที่ก่อสร้าง    หมู่ที่ 20   ตำบลพราน   อำเภอขุนหาญ   จังหวัดศรีสะเกษ </v>
      </c>
      <c r="B4" s="7"/>
      <c r="C4" s="7"/>
      <c r="D4" s="7"/>
      <c r="E4" s="54"/>
      <c r="F4" s="7" t="str">
        <f>สรุปเป็นค่างานต้นทุน!F5</f>
        <v xml:space="preserve">แบบเลขที่    </v>
      </c>
      <c r="H4" s="18"/>
      <c r="I4" s="7"/>
      <c r="J4" s="7"/>
    </row>
    <row r="5" spans="1:10">
      <c r="A5" s="53" t="str">
        <f>สรุปเป็นค่างานต้นทุน!A6</f>
        <v>หน่วยงานเจ้าของโครงการ   องค์การบริหารส่วนตำบลพราน</v>
      </c>
      <c r="B5" s="7"/>
      <c r="C5" s="7"/>
      <c r="D5" s="7"/>
      <c r="E5" s="7"/>
      <c r="F5" s="7"/>
      <c r="G5" s="7"/>
      <c r="H5" s="7"/>
      <c r="I5" s="7"/>
      <c r="J5" s="7"/>
    </row>
    <row r="6" spans="1:10">
      <c r="A6" s="53" t="str">
        <f>สรุปเป็นค่างานต้นทุน!A7</f>
        <v>ประมาณราคาค่าก่อสร้างโดย   นายพิจิตร   สุขศรี</v>
      </c>
      <c r="B6" s="7"/>
      <c r="C6" s="7"/>
      <c r="D6" s="7"/>
      <c r="E6" s="7"/>
      <c r="F6" s="7" t="str">
        <f>สรุปเป็นค่างานต้นทุน!F7</f>
        <v xml:space="preserve">เมื่อวันที่    14   เดือน   สิงหาคม    พ.ศ.  2557          </v>
      </c>
      <c r="G6" s="7"/>
      <c r="H6" s="7"/>
      <c r="I6" s="7"/>
      <c r="J6" s="7"/>
    </row>
    <row r="7" spans="1:10" ht="21.75" customHeight="1" thickBot="1">
      <c r="A7" s="8"/>
      <c r="J7" s="2" t="s">
        <v>23</v>
      </c>
    </row>
    <row r="8" spans="1:10" ht="22.5" thickTop="1">
      <c r="A8" s="104" t="s">
        <v>0</v>
      </c>
      <c r="B8" s="104" t="s">
        <v>1</v>
      </c>
      <c r="C8" s="104" t="s">
        <v>18</v>
      </c>
      <c r="D8" s="104" t="s">
        <v>2</v>
      </c>
      <c r="E8" s="105" t="s">
        <v>5</v>
      </c>
      <c r="F8" s="106"/>
      <c r="G8" s="105" t="s">
        <v>6</v>
      </c>
      <c r="H8" s="106"/>
      <c r="I8" s="107" t="s">
        <v>22</v>
      </c>
      <c r="J8" s="104" t="s">
        <v>3</v>
      </c>
    </row>
    <row r="9" spans="1:10" ht="22.5" thickBot="1">
      <c r="A9" s="108"/>
      <c r="B9" s="108"/>
      <c r="C9" s="108"/>
      <c r="D9" s="108"/>
      <c r="E9" s="109" t="s">
        <v>7</v>
      </c>
      <c r="F9" s="109" t="s">
        <v>19</v>
      </c>
      <c r="G9" s="109" t="s">
        <v>7</v>
      </c>
      <c r="H9" s="109" t="s">
        <v>19</v>
      </c>
      <c r="I9" s="109" t="s">
        <v>4</v>
      </c>
      <c r="J9" s="108"/>
    </row>
    <row r="10" spans="1:10" ht="22.5" thickTop="1">
      <c r="A10" s="63">
        <v>2</v>
      </c>
      <c r="B10" s="75" t="s">
        <v>74</v>
      </c>
      <c r="C10" s="56"/>
      <c r="D10" s="56"/>
      <c r="E10" s="57"/>
      <c r="F10" s="57"/>
      <c r="G10" s="57"/>
      <c r="H10" s="57"/>
      <c r="I10" s="57"/>
      <c r="J10" s="20"/>
    </row>
    <row r="11" spans="1:10">
      <c r="A11" s="76"/>
      <c r="B11" s="76" t="s">
        <v>81</v>
      </c>
      <c r="C11" s="32"/>
      <c r="D11" s="32"/>
      <c r="E11" s="32"/>
      <c r="F11" s="32"/>
      <c r="G11" s="32"/>
      <c r="H11" s="32"/>
      <c r="I11" s="32"/>
      <c r="J11" s="55"/>
    </row>
    <row r="12" spans="1:10">
      <c r="A12" s="32"/>
      <c r="B12" s="32" t="s">
        <v>138</v>
      </c>
      <c r="C12" s="25">
        <f>C13*11</f>
        <v>1155</v>
      </c>
      <c r="D12" s="24" t="s">
        <v>140</v>
      </c>
      <c r="E12" s="25">
        <v>12</v>
      </c>
      <c r="F12" s="25">
        <f>$C12*E12</f>
        <v>13860</v>
      </c>
      <c r="G12" s="25">
        <v>0</v>
      </c>
      <c r="H12" s="25">
        <f>$C12*G12</f>
        <v>0</v>
      </c>
      <c r="I12" s="27">
        <f>F12+H12</f>
        <v>13860</v>
      </c>
      <c r="J12" s="55"/>
    </row>
    <row r="13" spans="1:10">
      <c r="A13" s="32"/>
      <c r="B13" s="32" t="s">
        <v>139</v>
      </c>
      <c r="C13" s="25">
        <v>105</v>
      </c>
      <c r="D13" s="24" t="s">
        <v>8</v>
      </c>
      <c r="E13" s="25">
        <v>0</v>
      </c>
      <c r="F13" s="25">
        <f>$C13*E13</f>
        <v>0</v>
      </c>
      <c r="G13" s="25">
        <v>27</v>
      </c>
      <c r="H13" s="25">
        <f>$C13*G13</f>
        <v>2835</v>
      </c>
      <c r="I13" s="27">
        <f>F13+H13</f>
        <v>2835</v>
      </c>
      <c r="J13" s="55"/>
    </row>
    <row r="14" spans="1:10">
      <c r="A14" s="78"/>
      <c r="B14" s="76" t="s">
        <v>82</v>
      </c>
      <c r="C14" s="68"/>
      <c r="D14" s="24"/>
      <c r="E14" s="68"/>
      <c r="F14" s="68"/>
      <c r="G14" s="68"/>
      <c r="H14" s="68"/>
      <c r="I14" s="68"/>
      <c r="J14" s="32"/>
    </row>
    <row r="15" spans="1:10">
      <c r="A15" s="78"/>
      <c r="B15" s="32" t="s">
        <v>97</v>
      </c>
      <c r="C15" s="25">
        <v>66</v>
      </c>
      <c r="D15" s="24" t="s">
        <v>8</v>
      </c>
      <c r="E15" s="25">
        <v>270</v>
      </c>
      <c r="F15" s="25">
        <f>$C15*E15</f>
        <v>17820</v>
      </c>
      <c r="G15" s="25">
        <v>0</v>
      </c>
      <c r="H15" s="25">
        <f>$C15*G15</f>
        <v>0</v>
      </c>
      <c r="I15" s="27">
        <f>F15+H15</f>
        <v>17820</v>
      </c>
      <c r="J15" s="32"/>
    </row>
    <row r="16" spans="1:10">
      <c r="A16" s="78"/>
      <c r="B16" s="76" t="s">
        <v>83</v>
      </c>
      <c r="C16" s="68"/>
      <c r="D16" s="24"/>
      <c r="E16" s="68"/>
      <c r="F16" s="68"/>
      <c r="G16" s="68"/>
      <c r="H16" s="68"/>
      <c r="I16" s="68"/>
      <c r="J16" s="32"/>
    </row>
    <row r="17" spans="1:10">
      <c r="A17" s="78"/>
      <c r="B17" s="32" t="s">
        <v>64</v>
      </c>
      <c r="C17" s="25">
        <v>38</v>
      </c>
      <c r="D17" s="24" t="s">
        <v>8</v>
      </c>
      <c r="E17" s="25">
        <v>145</v>
      </c>
      <c r="F17" s="25">
        <f>$C17*E17</f>
        <v>5510</v>
      </c>
      <c r="G17" s="25">
        <v>65</v>
      </c>
      <c r="H17" s="25">
        <f>$C17*G17</f>
        <v>2470</v>
      </c>
      <c r="I17" s="27">
        <f>F17+H17</f>
        <v>7980</v>
      </c>
      <c r="J17" s="32"/>
    </row>
    <row r="18" spans="1:10">
      <c r="A18" s="78"/>
      <c r="B18" s="32" t="s">
        <v>98</v>
      </c>
      <c r="C18" s="25">
        <v>15</v>
      </c>
      <c r="D18" s="24" t="s">
        <v>8</v>
      </c>
      <c r="E18" s="25">
        <v>290</v>
      </c>
      <c r="F18" s="25">
        <f>$C18*E18</f>
        <v>4350</v>
      </c>
      <c r="G18" s="25">
        <v>144</v>
      </c>
      <c r="H18" s="25">
        <f>$C18*G18</f>
        <v>2160</v>
      </c>
      <c r="I18" s="27">
        <f>F18+H18</f>
        <v>6510</v>
      </c>
      <c r="J18" s="55"/>
    </row>
    <row r="19" spans="1:10">
      <c r="A19" s="78"/>
      <c r="B19" s="32" t="s">
        <v>142</v>
      </c>
      <c r="C19" s="25">
        <v>15</v>
      </c>
      <c r="D19" s="24" t="s">
        <v>8</v>
      </c>
      <c r="E19" s="25">
        <v>165</v>
      </c>
      <c r="F19" s="25">
        <f>$C19*E19</f>
        <v>2475</v>
      </c>
      <c r="G19" s="25">
        <v>60</v>
      </c>
      <c r="H19" s="25">
        <f>$C19*G19</f>
        <v>900</v>
      </c>
      <c r="I19" s="27">
        <f>F19+H19</f>
        <v>3375</v>
      </c>
      <c r="J19" s="55"/>
    </row>
    <row r="20" spans="1:10">
      <c r="A20" s="78"/>
      <c r="B20" s="32" t="s">
        <v>141</v>
      </c>
      <c r="C20" s="25">
        <v>65</v>
      </c>
      <c r="D20" s="24" t="s">
        <v>8</v>
      </c>
      <c r="E20" s="25">
        <v>350</v>
      </c>
      <c r="F20" s="25">
        <f>$C20*E20</f>
        <v>22750</v>
      </c>
      <c r="G20" s="25">
        <v>130</v>
      </c>
      <c r="H20" s="25">
        <f>$C20*G20</f>
        <v>8450</v>
      </c>
      <c r="I20" s="27">
        <f>F20+H20</f>
        <v>31200</v>
      </c>
      <c r="J20" s="55"/>
    </row>
    <row r="21" spans="1:10">
      <c r="A21" s="78"/>
      <c r="B21" s="32" t="s">
        <v>72</v>
      </c>
      <c r="C21" s="25">
        <v>55</v>
      </c>
      <c r="D21" s="24" t="s">
        <v>38</v>
      </c>
      <c r="E21" s="25">
        <v>75</v>
      </c>
      <c r="F21" s="25">
        <f>$C21*E21</f>
        <v>4125</v>
      </c>
      <c r="G21" s="25">
        <v>0</v>
      </c>
      <c r="H21" s="25">
        <f>$C21*G21</f>
        <v>0</v>
      </c>
      <c r="I21" s="27">
        <f>F21+H21</f>
        <v>4125</v>
      </c>
      <c r="J21" s="55"/>
    </row>
    <row r="22" spans="1:10">
      <c r="A22" s="78"/>
      <c r="B22" s="32" t="s">
        <v>66</v>
      </c>
      <c r="C22" s="25">
        <v>76</v>
      </c>
      <c r="D22" s="24" t="s">
        <v>8</v>
      </c>
      <c r="E22" s="25">
        <v>40</v>
      </c>
      <c r="F22" s="25">
        <f>$C22*E22</f>
        <v>3040</v>
      </c>
      <c r="G22" s="25">
        <v>70</v>
      </c>
      <c r="H22" s="25">
        <f>$C22*G22</f>
        <v>5320</v>
      </c>
      <c r="I22" s="27">
        <f>F22+H22</f>
        <v>8360</v>
      </c>
      <c r="J22" s="55"/>
    </row>
    <row r="23" spans="1:10">
      <c r="A23" s="85"/>
      <c r="B23" s="32" t="s">
        <v>65</v>
      </c>
      <c r="C23" s="25">
        <v>35</v>
      </c>
      <c r="D23" s="24" t="s">
        <v>8</v>
      </c>
      <c r="E23" s="25">
        <v>45</v>
      </c>
      <c r="F23" s="25">
        <f>$C23*E23</f>
        <v>1575</v>
      </c>
      <c r="G23" s="25">
        <v>70</v>
      </c>
      <c r="H23" s="25">
        <f>$C23*G23</f>
        <v>2450</v>
      </c>
      <c r="I23" s="27">
        <f>F23+H23</f>
        <v>4025</v>
      </c>
      <c r="J23" s="65"/>
    </row>
    <row r="24" spans="1:10">
      <c r="A24" s="85"/>
      <c r="B24" s="76" t="s">
        <v>84</v>
      </c>
      <c r="C24" s="68"/>
      <c r="D24" s="24"/>
      <c r="E24" s="68"/>
      <c r="F24" s="68"/>
      <c r="G24" s="68"/>
      <c r="H24" s="68"/>
      <c r="I24" s="68"/>
      <c r="J24" s="65"/>
    </row>
    <row r="25" spans="1:10">
      <c r="A25" s="85"/>
      <c r="B25" s="32" t="s">
        <v>143</v>
      </c>
      <c r="C25" s="25">
        <v>26</v>
      </c>
      <c r="D25" s="24" t="s">
        <v>8</v>
      </c>
      <c r="E25" s="25">
        <v>205</v>
      </c>
      <c r="F25" s="25">
        <f>$C25*E25</f>
        <v>5330</v>
      </c>
      <c r="G25" s="25">
        <v>153</v>
      </c>
      <c r="H25" s="25">
        <f>$C25*G25</f>
        <v>3978</v>
      </c>
      <c r="I25" s="27">
        <f>F25+H25</f>
        <v>9308</v>
      </c>
      <c r="J25" s="65"/>
    </row>
    <row r="26" spans="1:10">
      <c r="A26" s="85"/>
      <c r="B26" s="32" t="s">
        <v>67</v>
      </c>
      <c r="C26" s="25">
        <v>48</v>
      </c>
      <c r="D26" s="24" t="s">
        <v>8</v>
      </c>
      <c r="E26" s="25">
        <v>25</v>
      </c>
      <c r="F26" s="25">
        <f>$C26*E26</f>
        <v>1200</v>
      </c>
      <c r="G26" s="25">
        <v>15</v>
      </c>
      <c r="H26" s="25">
        <f>$C26*G26</f>
        <v>720</v>
      </c>
      <c r="I26" s="27">
        <f>F26+H26</f>
        <v>1920</v>
      </c>
      <c r="J26" s="65"/>
    </row>
    <row r="27" spans="1:10">
      <c r="A27" s="80"/>
      <c r="B27" s="81" t="s">
        <v>33</v>
      </c>
      <c r="C27" s="82"/>
      <c r="D27" s="83"/>
      <c r="E27" s="83"/>
      <c r="F27" s="83"/>
      <c r="G27" s="83"/>
      <c r="H27" s="83"/>
      <c r="I27" s="84">
        <f>SUM(I12:I26)</f>
        <v>111318</v>
      </c>
      <c r="J27" s="80"/>
    </row>
    <row r="28" spans="1:10">
      <c r="J28" s="5" t="s">
        <v>166</v>
      </c>
    </row>
    <row r="29" spans="1:10">
      <c r="A29" s="16" t="str">
        <f>A2</f>
        <v>กลุ่มงาน/งาน     งานก่อสร้างอาคาร</v>
      </c>
      <c r="B29" s="52"/>
      <c r="C29" s="52"/>
      <c r="D29" s="52"/>
      <c r="E29" s="52"/>
      <c r="F29" s="52"/>
      <c r="G29" s="52"/>
      <c r="H29" s="52"/>
      <c r="I29" s="52"/>
      <c r="J29" s="52"/>
    </row>
    <row r="30" spans="1:10">
      <c r="A30" s="16" t="str">
        <f>A3</f>
        <v xml:space="preserve">ชื่อโครงการ/งานก่อสร้าง     โครงการก่อสร้างอาคารฌาปนสถาน (เตาเดี่ยว 4.00 X 8.00 ม.) </v>
      </c>
      <c r="B30" s="52"/>
      <c r="C30" s="52"/>
      <c r="D30" s="52"/>
      <c r="E30" s="52"/>
      <c r="F30" s="52"/>
      <c r="G30" s="52"/>
      <c r="H30" s="52"/>
      <c r="I30" s="52"/>
      <c r="J30" s="52"/>
    </row>
    <row r="31" spans="1:10">
      <c r="A31" s="53" t="str">
        <f>A4</f>
        <v xml:space="preserve">สถานที่ก่อสร้าง    หมู่ที่ 20   ตำบลพราน   อำเภอขุนหาญ   จังหวัดศรีสะเกษ </v>
      </c>
      <c r="B31" s="7"/>
      <c r="C31" s="7"/>
      <c r="D31" s="7"/>
      <c r="E31" s="54"/>
      <c r="F31" s="7" t="str">
        <f>F4</f>
        <v xml:space="preserve">แบบเลขที่    </v>
      </c>
      <c r="H31" s="18"/>
      <c r="I31" s="7"/>
      <c r="J31" s="7"/>
    </row>
    <row r="32" spans="1:10">
      <c r="A32" s="53" t="str">
        <f>A5</f>
        <v>หน่วยงานเจ้าของโครงการ   องค์การบริหารส่วนตำบลพราน</v>
      </c>
      <c r="B32" s="7"/>
      <c r="C32" s="7"/>
      <c r="D32" s="7"/>
      <c r="E32" s="7"/>
      <c r="F32" s="7"/>
      <c r="G32" s="7"/>
      <c r="H32" s="7"/>
      <c r="I32" s="7"/>
      <c r="J32" s="7"/>
    </row>
    <row r="33" spans="1:10">
      <c r="A33" s="53" t="str">
        <f>A6</f>
        <v>ประมาณราคาค่าก่อสร้างโดย   นายพิจิตร   สุขศรี</v>
      </c>
      <c r="B33" s="7"/>
      <c r="C33" s="7"/>
      <c r="D33" s="7"/>
      <c r="E33" s="7"/>
      <c r="F33" s="7" t="str">
        <f>F6</f>
        <v xml:space="preserve">เมื่อวันที่    14   เดือน   สิงหาคม    พ.ศ.  2557          </v>
      </c>
      <c r="G33" s="7"/>
      <c r="H33" s="7"/>
      <c r="I33" s="7"/>
      <c r="J33" s="7"/>
    </row>
    <row r="34" spans="1:10" ht="22.5" thickBot="1">
      <c r="A34" s="8"/>
      <c r="J34" s="2" t="s">
        <v>23</v>
      </c>
    </row>
    <row r="35" spans="1:10" ht="22.5" thickTop="1">
      <c r="A35" s="104" t="s">
        <v>0</v>
      </c>
      <c r="B35" s="104" t="s">
        <v>1</v>
      </c>
      <c r="C35" s="104" t="s">
        <v>18</v>
      </c>
      <c r="D35" s="104" t="s">
        <v>2</v>
      </c>
      <c r="E35" s="105" t="s">
        <v>5</v>
      </c>
      <c r="F35" s="106"/>
      <c r="G35" s="105" t="s">
        <v>6</v>
      </c>
      <c r="H35" s="106"/>
      <c r="I35" s="107" t="s">
        <v>22</v>
      </c>
      <c r="J35" s="104" t="s">
        <v>3</v>
      </c>
    </row>
    <row r="36" spans="1:10" ht="22.5" thickBot="1">
      <c r="A36" s="108"/>
      <c r="B36" s="108"/>
      <c r="C36" s="108"/>
      <c r="D36" s="108"/>
      <c r="E36" s="109" t="s">
        <v>7</v>
      </c>
      <c r="F36" s="109" t="s">
        <v>19</v>
      </c>
      <c r="G36" s="109" t="s">
        <v>7</v>
      </c>
      <c r="H36" s="109" t="s">
        <v>19</v>
      </c>
      <c r="I36" s="109" t="s">
        <v>4</v>
      </c>
      <c r="J36" s="108"/>
    </row>
    <row r="37" spans="1:10" ht="22.5" thickTop="1">
      <c r="A37" s="63"/>
      <c r="B37" s="63" t="s">
        <v>32</v>
      </c>
      <c r="C37" s="56"/>
      <c r="D37" s="56"/>
      <c r="E37" s="57"/>
      <c r="F37" s="57"/>
      <c r="G37" s="57"/>
      <c r="H37" s="57"/>
      <c r="I37" s="64">
        <f>I27</f>
        <v>111318</v>
      </c>
      <c r="J37" s="20"/>
    </row>
    <row r="38" spans="1:10">
      <c r="A38" s="32"/>
      <c r="B38" s="76" t="s">
        <v>85</v>
      </c>
      <c r="C38" s="68"/>
      <c r="D38" s="24"/>
      <c r="E38" s="68"/>
      <c r="F38" s="68"/>
      <c r="G38" s="68"/>
      <c r="H38" s="68"/>
      <c r="I38" s="68"/>
      <c r="J38" s="55"/>
    </row>
    <row r="39" spans="1:10">
      <c r="A39" s="32"/>
      <c r="B39" s="32" t="s">
        <v>68</v>
      </c>
      <c r="C39" s="25">
        <v>1</v>
      </c>
      <c r="D39" s="24" t="s">
        <v>39</v>
      </c>
      <c r="E39" s="25">
        <v>1500</v>
      </c>
      <c r="F39" s="25">
        <f>$C39*E39</f>
        <v>1500</v>
      </c>
      <c r="G39" s="25">
        <v>0</v>
      </c>
      <c r="H39" s="25">
        <f>$C39*G39</f>
        <v>0</v>
      </c>
      <c r="I39" s="27">
        <f>F39+H39</f>
        <v>1500</v>
      </c>
      <c r="J39" s="55"/>
    </row>
    <row r="40" spans="1:10">
      <c r="A40" s="32"/>
      <c r="B40" s="76" t="s">
        <v>86</v>
      </c>
      <c r="C40" s="68"/>
      <c r="D40" s="24"/>
      <c r="E40" s="68"/>
      <c r="F40" s="68"/>
      <c r="G40" s="68"/>
      <c r="H40" s="68"/>
      <c r="I40" s="68"/>
      <c r="J40" s="55"/>
    </row>
    <row r="41" spans="1:10">
      <c r="A41" s="32"/>
      <c r="B41" s="32" t="s">
        <v>144</v>
      </c>
      <c r="C41" s="25">
        <v>42</v>
      </c>
      <c r="D41" s="24" t="s">
        <v>38</v>
      </c>
      <c r="E41" s="25">
        <v>250</v>
      </c>
      <c r="F41" s="25">
        <f>$C41*E41</f>
        <v>10500</v>
      </c>
      <c r="G41" s="25">
        <v>99</v>
      </c>
      <c r="H41" s="25">
        <f>$C41*G41</f>
        <v>4158</v>
      </c>
      <c r="I41" s="27">
        <f>F41+H41</f>
        <v>14658</v>
      </c>
      <c r="J41" s="55"/>
    </row>
    <row r="42" spans="1:10">
      <c r="A42" s="78"/>
      <c r="B42" s="32" t="s">
        <v>145</v>
      </c>
      <c r="C42" s="25">
        <v>12</v>
      </c>
      <c r="D42" s="24" t="s">
        <v>57</v>
      </c>
      <c r="E42" s="25">
        <v>650</v>
      </c>
      <c r="F42" s="25">
        <f>$C42*E42</f>
        <v>7800</v>
      </c>
      <c r="G42" s="25">
        <v>0</v>
      </c>
      <c r="H42" s="25">
        <f>$C42*G42</f>
        <v>0</v>
      </c>
      <c r="I42" s="27">
        <f>F42+H42</f>
        <v>7800</v>
      </c>
      <c r="J42" s="32"/>
    </row>
    <row r="43" spans="1:10">
      <c r="A43" s="78"/>
      <c r="B43" s="32" t="s">
        <v>146</v>
      </c>
      <c r="C43" s="25">
        <v>33</v>
      </c>
      <c r="D43" s="24" t="s">
        <v>38</v>
      </c>
      <c r="E43" s="25">
        <v>450</v>
      </c>
      <c r="F43" s="25">
        <f t="shared" ref="F43:F44" si="0">$C43*E43</f>
        <v>14850</v>
      </c>
      <c r="G43" s="25">
        <v>0</v>
      </c>
      <c r="H43" s="25">
        <f t="shared" ref="H43:H44" si="1">$C43*G43</f>
        <v>0</v>
      </c>
      <c r="I43" s="27">
        <f t="shared" ref="I43:I44" si="2">F43+H43</f>
        <v>14850</v>
      </c>
      <c r="J43" s="32"/>
    </row>
    <row r="44" spans="1:10">
      <c r="A44" s="78"/>
      <c r="B44" s="32" t="s">
        <v>116</v>
      </c>
      <c r="C44" s="25">
        <v>42</v>
      </c>
      <c r="D44" s="24" t="s">
        <v>38</v>
      </c>
      <c r="E44" s="25">
        <v>15</v>
      </c>
      <c r="F44" s="25">
        <f t="shared" si="0"/>
        <v>630</v>
      </c>
      <c r="G44" s="25">
        <v>0</v>
      </c>
      <c r="H44" s="25">
        <f t="shared" si="1"/>
        <v>0</v>
      </c>
      <c r="I44" s="27">
        <f t="shared" si="2"/>
        <v>630</v>
      </c>
      <c r="J44" s="32"/>
    </row>
    <row r="45" spans="1:10">
      <c r="A45" s="78"/>
      <c r="B45" s="76" t="s">
        <v>147</v>
      </c>
      <c r="C45" s="33"/>
      <c r="D45" s="33"/>
      <c r="E45" s="70"/>
      <c r="F45" s="70"/>
      <c r="G45" s="70"/>
      <c r="H45" s="70"/>
      <c r="I45" s="77"/>
      <c r="J45" s="32"/>
    </row>
    <row r="46" spans="1:10">
      <c r="A46" s="78"/>
      <c r="B46" s="32" t="s">
        <v>148</v>
      </c>
      <c r="C46" s="25">
        <v>465</v>
      </c>
      <c r="D46" s="24" t="s">
        <v>38</v>
      </c>
      <c r="E46" s="25">
        <v>35</v>
      </c>
      <c r="F46" s="25">
        <f t="shared" ref="F46:F47" si="3">$C46*E46</f>
        <v>16275</v>
      </c>
      <c r="G46" s="25">
        <v>30</v>
      </c>
      <c r="H46" s="25">
        <f t="shared" ref="H46:H47" si="4">$C46*G46</f>
        <v>13950</v>
      </c>
      <c r="I46" s="27">
        <f>F46+H46</f>
        <v>30225</v>
      </c>
      <c r="J46" s="32"/>
    </row>
    <row r="47" spans="1:10">
      <c r="A47" s="78"/>
      <c r="B47" s="32" t="s">
        <v>71</v>
      </c>
      <c r="C47" s="25">
        <v>2</v>
      </c>
      <c r="D47" s="24" t="s">
        <v>38</v>
      </c>
      <c r="E47" s="25">
        <v>42</v>
      </c>
      <c r="F47" s="25">
        <f t="shared" si="3"/>
        <v>84</v>
      </c>
      <c r="G47" s="25">
        <v>35</v>
      </c>
      <c r="H47" s="25">
        <f t="shared" si="4"/>
        <v>70</v>
      </c>
      <c r="I47" s="27">
        <f t="shared" ref="I47" si="5">F47+H47</f>
        <v>154</v>
      </c>
      <c r="J47" s="32"/>
    </row>
    <row r="48" spans="1:10">
      <c r="A48" s="78"/>
      <c r="B48" s="76" t="s">
        <v>149</v>
      </c>
      <c r="C48" s="33"/>
      <c r="D48" s="33"/>
      <c r="E48" s="70"/>
      <c r="F48" s="70"/>
      <c r="G48" s="70"/>
      <c r="H48" s="70"/>
      <c r="I48" s="77"/>
      <c r="J48" s="55"/>
    </row>
    <row r="49" spans="1:10">
      <c r="A49" s="78"/>
      <c r="B49" s="32" t="s">
        <v>157</v>
      </c>
      <c r="C49" s="25">
        <v>1</v>
      </c>
      <c r="D49" s="24" t="s">
        <v>56</v>
      </c>
      <c r="E49" s="25">
        <v>55000</v>
      </c>
      <c r="F49" s="25">
        <f t="shared" ref="F49" si="6">$C49*E49</f>
        <v>55000</v>
      </c>
      <c r="G49" s="25">
        <v>0</v>
      </c>
      <c r="H49" s="25">
        <f t="shared" ref="H49" si="7">$C49*G49</f>
        <v>0</v>
      </c>
      <c r="I49" s="27">
        <f t="shared" ref="I49" si="8">F49+H49</f>
        <v>55000</v>
      </c>
      <c r="J49" s="55"/>
    </row>
    <row r="50" spans="1:10">
      <c r="A50" s="32"/>
      <c r="B50" s="32" t="s">
        <v>153</v>
      </c>
      <c r="C50" s="25">
        <v>1</v>
      </c>
      <c r="D50" s="24" t="s">
        <v>56</v>
      </c>
      <c r="E50" s="25">
        <v>3500</v>
      </c>
      <c r="F50" s="25">
        <f t="shared" ref="F50:F53" si="9">$C50*E50</f>
        <v>3500</v>
      </c>
      <c r="G50" s="25">
        <v>0</v>
      </c>
      <c r="H50" s="25">
        <f t="shared" ref="H50:H53" si="10">$C50*G50</f>
        <v>0</v>
      </c>
      <c r="I50" s="27">
        <f t="shared" ref="I50:I53" si="11">F50+H50</f>
        <v>3500</v>
      </c>
      <c r="J50" s="55"/>
    </row>
    <row r="51" spans="1:10">
      <c r="A51" s="32"/>
      <c r="B51" s="32" t="s">
        <v>154</v>
      </c>
      <c r="C51" s="25">
        <v>2</v>
      </c>
      <c r="D51" s="24" t="s">
        <v>39</v>
      </c>
      <c r="E51" s="25">
        <v>1450</v>
      </c>
      <c r="F51" s="25">
        <f t="shared" si="9"/>
        <v>2900</v>
      </c>
      <c r="G51" s="25">
        <v>0</v>
      </c>
      <c r="H51" s="25">
        <f t="shared" si="10"/>
        <v>0</v>
      </c>
      <c r="I51" s="27">
        <f t="shared" si="11"/>
        <v>2900</v>
      </c>
      <c r="J51" s="55"/>
    </row>
    <row r="52" spans="1:10">
      <c r="A52" s="32"/>
      <c r="B52" s="32" t="s">
        <v>155</v>
      </c>
      <c r="C52" s="25">
        <v>4</v>
      </c>
      <c r="D52" s="24" t="s">
        <v>39</v>
      </c>
      <c r="E52" s="25">
        <v>1000</v>
      </c>
      <c r="F52" s="25">
        <f t="shared" si="9"/>
        <v>4000</v>
      </c>
      <c r="G52" s="25">
        <v>0</v>
      </c>
      <c r="H52" s="25">
        <f t="shared" si="10"/>
        <v>0</v>
      </c>
      <c r="I52" s="27">
        <f t="shared" si="11"/>
        <v>4000</v>
      </c>
      <c r="J52" s="55"/>
    </row>
    <row r="53" spans="1:10">
      <c r="A53" s="32"/>
      <c r="B53" s="32" t="s">
        <v>156</v>
      </c>
      <c r="C53" s="25">
        <v>16</v>
      </c>
      <c r="D53" s="24" t="s">
        <v>38</v>
      </c>
      <c r="E53" s="25">
        <v>350</v>
      </c>
      <c r="F53" s="25">
        <f t="shared" si="9"/>
        <v>5600</v>
      </c>
      <c r="G53" s="25">
        <v>0</v>
      </c>
      <c r="H53" s="25">
        <f t="shared" si="10"/>
        <v>0</v>
      </c>
      <c r="I53" s="27">
        <f t="shared" si="11"/>
        <v>5600</v>
      </c>
      <c r="J53" s="55"/>
    </row>
    <row r="54" spans="1:10">
      <c r="A54" s="86"/>
      <c r="B54" s="81" t="s">
        <v>158</v>
      </c>
      <c r="C54" s="87"/>
      <c r="D54" s="88"/>
      <c r="E54" s="87"/>
      <c r="F54" s="87"/>
      <c r="G54" s="87"/>
      <c r="H54" s="87"/>
      <c r="I54" s="62">
        <f>SUM(I37:I53)</f>
        <v>252135</v>
      </c>
      <c r="J54" s="29"/>
    </row>
    <row r="55" spans="1:10">
      <c r="J55" s="5" t="s">
        <v>167</v>
      </c>
    </row>
    <row r="56" spans="1:10">
      <c r="A56" s="16" t="str">
        <f>A29</f>
        <v>กลุ่มงาน/งาน     งานก่อสร้างอาคาร</v>
      </c>
      <c r="B56" s="52"/>
      <c r="C56" s="52"/>
      <c r="D56" s="52"/>
      <c r="E56" s="52"/>
      <c r="F56" s="52"/>
      <c r="G56" s="52"/>
      <c r="H56" s="52"/>
      <c r="I56" s="52"/>
      <c r="J56" s="52"/>
    </row>
    <row r="57" spans="1:10">
      <c r="A57" s="16" t="str">
        <f>A30</f>
        <v xml:space="preserve">ชื่อโครงการ/งานก่อสร้าง     โครงการก่อสร้างอาคารฌาปนสถาน (เตาเดี่ยว 4.00 X 8.00 ม.) </v>
      </c>
      <c r="B57" s="52"/>
      <c r="C57" s="52"/>
      <c r="D57" s="52"/>
      <c r="E57" s="52"/>
      <c r="F57" s="52"/>
      <c r="G57" s="52"/>
      <c r="H57" s="52"/>
      <c r="I57" s="52"/>
      <c r="J57" s="52"/>
    </row>
    <row r="58" spans="1:10">
      <c r="A58" s="53" t="str">
        <f>A31</f>
        <v xml:space="preserve">สถานที่ก่อสร้าง    หมู่ที่ 20   ตำบลพราน   อำเภอขุนหาญ   จังหวัดศรีสะเกษ </v>
      </c>
      <c r="B58" s="7"/>
      <c r="C58" s="7"/>
      <c r="D58" s="7"/>
      <c r="E58" s="54"/>
      <c r="F58" s="7" t="str">
        <f>F31</f>
        <v xml:space="preserve">แบบเลขที่    </v>
      </c>
      <c r="H58" s="18"/>
      <c r="I58" s="7"/>
      <c r="J58" s="7"/>
    </row>
    <row r="59" spans="1:10">
      <c r="A59" s="53" t="str">
        <f>A32</f>
        <v>หน่วยงานเจ้าของโครงการ   องค์การบริหารส่วนตำบลพราน</v>
      </c>
      <c r="B59" s="7"/>
      <c r="C59" s="7"/>
      <c r="D59" s="7"/>
      <c r="E59" s="7"/>
      <c r="F59" s="7"/>
      <c r="G59" s="7"/>
      <c r="H59" s="7"/>
      <c r="I59" s="7"/>
      <c r="J59" s="7"/>
    </row>
    <row r="60" spans="1:10">
      <c r="A60" s="53" t="str">
        <f>A33</f>
        <v>ประมาณราคาค่าก่อสร้างโดย   นายพิจิตร   สุขศรี</v>
      </c>
      <c r="B60" s="7"/>
      <c r="C60" s="7"/>
      <c r="D60" s="7"/>
      <c r="E60" s="7"/>
      <c r="F60" s="7" t="str">
        <f>F33</f>
        <v xml:space="preserve">เมื่อวันที่    14   เดือน   สิงหาคม    พ.ศ.  2557          </v>
      </c>
      <c r="G60" s="7"/>
      <c r="H60" s="7"/>
      <c r="I60" s="7"/>
      <c r="J60" s="7"/>
    </row>
    <row r="61" spans="1:10" ht="22.5" thickBot="1">
      <c r="A61" s="8"/>
      <c r="J61" s="2" t="s">
        <v>23</v>
      </c>
    </row>
    <row r="62" spans="1:10" ht="22.5" thickTop="1">
      <c r="A62" s="104" t="s">
        <v>0</v>
      </c>
      <c r="B62" s="104" t="s">
        <v>1</v>
      </c>
      <c r="C62" s="104" t="s">
        <v>18</v>
      </c>
      <c r="D62" s="104" t="s">
        <v>2</v>
      </c>
      <c r="E62" s="105" t="s">
        <v>5</v>
      </c>
      <c r="F62" s="106"/>
      <c r="G62" s="105" t="s">
        <v>6</v>
      </c>
      <c r="H62" s="106"/>
      <c r="I62" s="107" t="s">
        <v>22</v>
      </c>
      <c r="J62" s="104" t="s">
        <v>3</v>
      </c>
    </row>
    <row r="63" spans="1:10" ht="22.5" thickBot="1">
      <c r="A63" s="108"/>
      <c r="B63" s="108"/>
      <c r="C63" s="108"/>
      <c r="D63" s="108"/>
      <c r="E63" s="109" t="s">
        <v>7</v>
      </c>
      <c r="F63" s="109" t="s">
        <v>19</v>
      </c>
      <c r="G63" s="109" t="s">
        <v>7</v>
      </c>
      <c r="H63" s="109" t="s">
        <v>19</v>
      </c>
      <c r="I63" s="109" t="s">
        <v>4</v>
      </c>
      <c r="J63" s="108"/>
    </row>
    <row r="64" spans="1:10" ht="22.5" thickTop="1">
      <c r="A64" s="89"/>
      <c r="B64" s="91" t="s">
        <v>32</v>
      </c>
      <c r="C64" s="89"/>
      <c r="D64" s="89"/>
      <c r="E64" s="90"/>
      <c r="F64" s="90"/>
      <c r="G64" s="90"/>
      <c r="H64" s="90"/>
      <c r="I64" s="92">
        <f>I54</f>
        <v>252135</v>
      </c>
      <c r="J64" s="89"/>
    </row>
    <row r="65" spans="1:10">
      <c r="A65" s="32"/>
      <c r="B65" s="32" t="s">
        <v>159</v>
      </c>
      <c r="C65" s="25">
        <v>18</v>
      </c>
      <c r="D65" s="24" t="s">
        <v>38</v>
      </c>
      <c r="E65" s="25">
        <v>1400</v>
      </c>
      <c r="F65" s="25">
        <f t="shared" ref="F65:F68" si="12">$C65*E65</f>
        <v>25200</v>
      </c>
      <c r="G65" s="25">
        <v>0</v>
      </c>
      <c r="H65" s="25">
        <f t="shared" ref="H65:H68" si="13">$C65*G65</f>
        <v>0</v>
      </c>
      <c r="I65" s="27">
        <f t="shared" ref="I65:I68" si="14">F65+H65</f>
        <v>25200</v>
      </c>
      <c r="J65" s="32"/>
    </row>
    <row r="66" spans="1:10">
      <c r="A66" s="78"/>
      <c r="B66" s="32" t="s">
        <v>151</v>
      </c>
      <c r="C66" s="25">
        <v>6</v>
      </c>
      <c r="D66" s="24" t="s">
        <v>39</v>
      </c>
      <c r="E66" s="25">
        <v>600</v>
      </c>
      <c r="F66" s="25">
        <f t="shared" si="12"/>
        <v>3600</v>
      </c>
      <c r="G66" s="25">
        <v>0</v>
      </c>
      <c r="H66" s="25">
        <f t="shared" si="13"/>
        <v>0</v>
      </c>
      <c r="I66" s="27">
        <f t="shared" si="14"/>
        <v>3600</v>
      </c>
      <c r="J66" s="32"/>
    </row>
    <row r="67" spans="1:10">
      <c r="A67" s="78"/>
      <c r="B67" s="32" t="s">
        <v>150</v>
      </c>
      <c r="C67" s="25">
        <v>10</v>
      </c>
      <c r="D67" s="24" t="s">
        <v>39</v>
      </c>
      <c r="E67" s="25">
        <v>750</v>
      </c>
      <c r="F67" s="25">
        <f t="shared" si="12"/>
        <v>7500</v>
      </c>
      <c r="G67" s="25">
        <v>0</v>
      </c>
      <c r="H67" s="25">
        <f t="shared" si="13"/>
        <v>0</v>
      </c>
      <c r="I67" s="27">
        <f t="shared" si="14"/>
        <v>7500</v>
      </c>
      <c r="J67" s="33"/>
    </row>
    <row r="68" spans="1:10">
      <c r="A68" s="32"/>
      <c r="B68" s="32" t="s">
        <v>152</v>
      </c>
      <c r="C68" s="25">
        <v>1</v>
      </c>
      <c r="D68" s="24" t="s">
        <v>39</v>
      </c>
      <c r="E68" s="25">
        <v>250</v>
      </c>
      <c r="F68" s="25">
        <f t="shared" si="12"/>
        <v>250</v>
      </c>
      <c r="G68" s="25">
        <v>0</v>
      </c>
      <c r="H68" s="25">
        <f t="shared" si="13"/>
        <v>0</v>
      </c>
      <c r="I68" s="27">
        <f t="shared" si="14"/>
        <v>250</v>
      </c>
      <c r="J68" s="33"/>
    </row>
    <row r="69" spans="1:10">
      <c r="A69" s="32"/>
      <c r="B69" s="32"/>
      <c r="C69" s="25"/>
      <c r="D69" s="24"/>
      <c r="E69" s="25"/>
      <c r="F69" s="25"/>
      <c r="G69" s="25"/>
      <c r="H69" s="25"/>
      <c r="I69" s="27"/>
      <c r="J69" s="33"/>
    </row>
    <row r="70" spans="1:10">
      <c r="A70" s="33"/>
      <c r="B70" s="32"/>
      <c r="C70" s="25"/>
      <c r="D70" s="24"/>
      <c r="E70" s="25"/>
      <c r="F70" s="25"/>
      <c r="G70" s="25"/>
      <c r="H70" s="25"/>
      <c r="I70" s="27"/>
      <c r="J70" s="33"/>
    </row>
    <row r="71" spans="1:10">
      <c r="A71" s="33"/>
      <c r="B71" s="32"/>
      <c r="C71" s="25"/>
      <c r="D71" s="24"/>
      <c r="E71" s="25"/>
      <c r="F71" s="25"/>
      <c r="G71" s="25"/>
      <c r="H71" s="25"/>
      <c r="I71" s="27"/>
      <c r="J71" s="33"/>
    </row>
    <row r="72" spans="1:10">
      <c r="A72" s="33"/>
      <c r="B72" s="32"/>
      <c r="C72" s="25"/>
      <c r="D72" s="24"/>
      <c r="E72" s="25"/>
      <c r="F72" s="25"/>
      <c r="G72" s="25"/>
      <c r="H72" s="25"/>
      <c r="I72" s="27"/>
      <c r="J72" s="33"/>
    </row>
    <row r="73" spans="1:10">
      <c r="A73" s="33"/>
      <c r="B73" s="32"/>
      <c r="C73" s="25"/>
      <c r="D73" s="24"/>
      <c r="E73" s="25"/>
      <c r="F73" s="25"/>
      <c r="G73" s="25"/>
      <c r="H73" s="25"/>
      <c r="I73" s="27"/>
      <c r="J73" s="33"/>
    </row>
    <row r="74" spans="1:10">
      <c r="A74" s="33"/>
      <c r="B74" s="76"/>
      <c r="C74" s="33"/>
      <c r="D74" s="33"/>
      <c r="E74" s="70"/>
      <c r="F74" s="70"/>
      <c r="G74" s="70"/>
      <c r="H74" s="70"/>
      <c r="I74" s="77"/>
      <c r="J74" s="33"/>
    </row>
    <row r="75" spans="1:10">
      <c r="A75" s="33"/>
      <c r="B75" s="32"/>
      <c r="C75" s="25"/>
      <c r="D75" s="24"/>
      <c r="E75" s="25"/>
      <c r="F75" s="25"/>
      <c r="G75" s="25"/>
      <c r="H75" s="25"/>
      <c r="I75" s="27"/>
      <c r="J75" s="33"/>
    </row>
    <row r="76" spans="1:10">
      <c r="A76" s="33"/>
      <c r="B76" s="32"/>
      <c r="C76" s="25"/>
      <c r="D76" s="24"/>
      <c r="E76" s="25"/>
      <c r="F76" s="25"/>
      <c r="G76" s="25"/>
      <c r="H76" s="25"/>
      <c r="I76" s="27"/>
      <c r="J76" s="33"/>
    </row>
    <row r="77" spans="1:10">
      <c r="A77" s="33"/>
      <c r="B77" s="32"/>
      <c r="C77" s="25"/>
      <c r="D77" s="24"/>
      <c r="E77" s="25"/>
      <c r="F77" s="25"/>
      <c r="G77" s="25"/>
      <c r="H77" s="25"/>
      <c r="I77" s="27"/>
      <c r="J77" s="33"/>
    </row>
    <row r="78" spans="1:10">
      <c r="A78" s="33"/>
      <c r="B78" s="32"/>
      <c r="C78" s="25"/>
      <c r="D78" s="24"/>
      <c r="E78" s="25"/>
      <c r="F78" s="25"/>
      <c r="G78" s="25"/>
      <c r="H78" s="25"/>
      <c r="I78" s="27"/>
      <c r="J78" s="33"/>
    </row>
    <row r="79" spans="1:10">
      <c r="A79" s="33"/>
      <c r="B79" s="76"/>
      <c r="C79" s="33"/>
      <c r="D79" s="33"/>
      <c r="E79" s="70"/>
      <c r="F79" s="70"/>
      <c r="G79" s="70"/>
      <c r="H79" s="70"/>
      <c r="I79" s="77"/>
      <c r="J79" s="33"/>
    </row>
    <row r="80" spans="1:10">
      <c r="A80" s="33"/>
      <c r="B80" s="32"/>
      <c r="C80" s="25"/>
      <c r="D80" s="24"/>
      <c r="E80" s="25"/>
      <c r="F80" s="25"/>
      <c r="G80" s="25"/>
      <c r="H80" s="25"/>
      <c r="I80" s="27"/>
      <c r="J80" s="33"/>
    </row>
    <row r="81" spans="1:10">
      <c r="A81" s="80"/>
      <c r="B81" s="81" t="s">
        <v>73</v>
      </c>
      <c r="C81" s="82"/>
      <c r="D81" s="83"/>
      <c r="E81" s="83"/>
      <c r="F81" s="83"/>
      <c r="G81" s="83"/>
      <c r="H81" s="83"/>
      <c r="I81" s="84">
        <f>SUM(I64:I80)</f>
        <v>288685</v>
      </c>
      <c r="J81" s="80"/>
    </row>
  </sheetData>
  <mergeCells count="21">
    <mergeCell ref="J8:J9"/>
    <mergeCell ref="A8:A9"/>
    <mergeCell ref="B8:B9"/>
    <mergeCell ref="C8:C9"/>
    <mergeCell ref="D8:D9"/>
    <mergeCell ref="A35:A36"/>
    <mergeCell ref="B35:B36"/>
    <mergeCell ref="G35:H35"/>
    <mergeCell ref="E8:F8"/>
    <mergeCell ref="G8:H8"/>
    <mergeCell ref="E35:F35"/>
    <mergeCell ref="C35:C36"/>
    <mergeCell ref="D35:D36"/>
    <mergeCell ref="A62:A63"/>
    <mergeCell ref="B62:B63"/>
    <mergeCell ref="C62:C63"/>
    <mergeCell ref="D62:D63"/>
    <mergeCell ref="E62:F62"/>
    <mergeCell ref="J35:J36"/>
    <mergeCell ref="G62:H62"/>
    <mergeCell ref="J62:J63"/>
  </mergeCells>
  <phoneticPr fontId="0" type="noConversion"/>
  <pageMargins left="0.49" right="0.18" top="0.3" bottom="0.13" header="0.13" footer="0.16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 enableFormatConditionsCalculation="0">
    <tabColor indexed="13"/>
  </sheetPr>
  <dimension ref="A1:J54"/>
  <sheetViews>
    <sheetView view="pageBreakPreview" zoomScaleSheetLayoutView="100" workbookViewId="0">
      <selection activeCell="J29" sqref="J29"/>
    </sheetView>
  </sheetViews>
  <sheetFormatPr defaultRowHeight="21.75"/>
  <cols>
    <col min="1" max="1" width="6.140625" style="2" customWidth="1"/>
    <col min="2" max="2" width="47.42578125" style="2" customWidth="1"/>
    <col min="3" max="3" width="11.140625" style="2" customWidth="1"/>
    <col min="4" max="4" width="10.140625" style="2" customWidth="1"/>
    <col min="5" max="5" width="12.28515625" style="2" customWidth="1"/>
    <col min="6" max="6" width="13.42578125" style="2" customWidth="1"/>
    <col min="7" max="7" width="12" style="2" customWidth="1"/>
    <col min="8" max="8" width="13" style="2" customWidth="1"/>
    <col min="9" max="9" width="18" style="2" customWidth="1"/>
    <col min="10" max="10" width="10.7109375" style="2" customWidth="1"/>
    <col min="11" max="16384" width="9.140625" style="2"/>
  </cols>
  <sheetData>
    <row r="1" spans="1:10">
      <c r="J1" s="5" t="s">
        <v>168</v>
      </c>
    </row>
    <row r="2" spans="1:10">
      <c r="A2" s="16" t="str">
        <f>สรุปเป็นค่างานต้นทุน!A3</f>
        <v>กลุ่มงาน/งาน     งานก่อสร้างอาคาร</v>
      </c>
      <c r="B2" s="52"/>
      <c r="C2" s="52"/>
      <c r="D2" s="52"/>
      <c r="E2" s="52"/>
      <c r="F2" s="52"/>
      <c r="G2" s="52"/>
      <c r="H2" s="52"/>
      <c r="I2" s="52"/>
      <c r="J2" s="52"/>
    </row>
    <row r="3" spans="1:10">
      <c r="A3" s="16" t="str">
        <f>สรุปเป็นค่างานต้นทุน!A4</f>
        <v xml:space="preserve">ชื่อโครงการ/งานก่อสร้าง     โครงการก่อสร้างอาคารฌาปนสถาน (เตาเดี่ยว 4.00 X 8.00 ม.) </v>
      </c>
      <c r="B3" s="52"/>
      <c r="C3" s="52"/>
      <c r="D3" s="52"/>
      <c r="E3" s="52"/>
      <c r="F3" s="52"/>
      <c r="G3" s="52"/>
      <c r="H3" s="52"/>
      <c r="I3" s="52"/>
      <c r="J3" s="52"/>
    </row>
    <row r="4" spans="1:10">
      <c r="A4" s="53" t="str">
        <f>สรุปเป็นค่างานต้นทุน!A5</f>
        <v xml:space="preserve">สถานที่ก่อสร้าง    หมู่ที่ 20   ตำบลพราน   อำเภอขุนหาญ   จังหวัดศรีสะเกษ </v>
      </c>
      <c r="B4" s="7"/>
      <c r="C4" s="7"/>
      <c r="D4" s="7"/>
      <c r="E4" s="54"/>
      <c r="F4" s="7" t="str">
        <f>สรุปเป็นค่างานต้นทุน!F5</f>
        <v xml:space="preserve">แบบเลขที่    </v>
      </c>
      <c r="H4" s="18"/>
      <c r="I4" s="7"/>
      <c r="J4" s="7"/>
    </row>
    <row r="5" spans="1:10">
      <c r="A5" s="53" t="str">
        <f>สรุปเป็นค่างานต้นทุน!A6</f>
        <v>หน่วยงานเจ้าของโครงการ   องค์การบริหารส่วนตำบลพราน</v>
      </c>
      <c r="B5" s="7"/>
      <c r="C5" s="7"/>
      <c r="D5" s="7"/>
      <c r="E5" s="7"/>
      <c r="F5" s="7"/>
      <c r="G5" s="7"/>
      <c r="H5" s="7"/>
      <c r="I5" s="7"/>
      <c r="J5" s="7"/>
    </row>
    <row r="6" spans="1:10">
      <c r="A6" s="53" t="str">
        <f>สรุปเป็นค่างานต้นทุน!A7</f>
        <v>ประมาณราคาค่าก่อสร้างโดย   นายพิจิตร   สุขศรี</v>
      </c>
      <c r="B6" s="7"/>
      <c r="C6" s="7"/>
      <c r="D6" s="7"/>
      <c r="E6" s="7"/>
      <c r="F6" s="7" t="str">
        <f>สรุปเป็นค่างานต้นทุน!F7</f>
        <v xml:space="preserve">เมื่อวันที่    14   เดือน   สิงหาคม    พ.ศ.  2557          </v>
      </c>
      <c r="G6" s="7"/>
      <c r="H6" s="7"/>
      <c r="I6" s="7"/>
      <c r="J6" s="7"/>
    </row>
    <row r="7" spans="1:10" ht="22.5" thickBot="1">
      <c r="A7" s="8"/>
      <c r="J7" s="2" t="s">
        <v>23</v>
      </c>
    </row>
    <row r="8" spans="1:10" ht="22.5" thickTop="1">
      <c r="A8" s="104" t="s">
        <v>0</v>
      </c>
      <c r="B8" s="104" t="s">
        <v>1</v>
      </c>
      <c r="C8" s="104" t="s">
        <v>18</v>
      </c>
      <c r="D8" s="104" t="s">
        <v>2</v>
      </c>
      <c r="E8" s="105" t="s">
        <v>5</v>
      </c>
      <c r="F8" s="106"/>
      <c r="G8" s="105" t="s">
        <v>6</v>
      </c>
      <c r="H8" s="106"/>
      <c r="I8" s="107" t="s">
        <v>22</v>
      </c>
      <c r="J8" s="104" t="s">
        <v>3</v>
      </c>
    </row>
    <row r="9" spans="1:10" ht="22.5" thickBot="1">
      <c r="A9" s="108"/>
      <c r="B9" s="108"/>
      <c r="C9" s="108"/>
      <c r="D9" s="108"/>
      <c r="E9" s="109" t="s">
        <v>7</v>
      </c>
      <c r="F9" s="109" t="s">
        <v>19</v>
      </c>
      <c r="G9" s="109" t="s">
        <v>7</v>
      </c>
      <c r="H9" s="109" t="s">
        <v>19</v>
      </c>
      <c r="I9" s="109" t="s">
        <v>4</v>
      </c>
      <c r="J9" s="108"/>
    </row>
    <row r="10" spans="1:10" ht="22.5" thickTop="1">
      <c r="A10" s="30">
        <v>4</v>
      </c>
      <c r="B10" s="76" t="s">
        <v>75</v>
      </c>
      <c r="C10" s="27"/>
      <c r="D10" s="58"/>
      <c r="E10" s="27"/>
      <c r="F10" s="27"/>
      <c r="G10" s="27"/>
      <c r="H10" s="27"/>
      <c r="I10" s="27"/>
      <c r="J10" s="55"/>
    </row>
    <row r="11" spans="1:10">
      <c r="A11" s="76"/>
      <c r="B11" s="32" t="s">
        <v>117</v>
      </c>
      <c r="C11" s="27"/>
      <c r="D11" s="58"/>
      <c r="E11" s="25"/>
      <c r="F11" s="25"/>
      <c r="G11" s="25"/>
      <c r="H11" s="25"/>
      <c r="I11" s="27"/>
      <c r="J11" s="55"/>
    </row>
    <row r="12" spans="1:10">
      <c r="A12" s="32"/>
      <c r="B12" s="32" t="s">
        <v>78</v>
      </c>
      <c r="C12" s="27">
        <v>160</v>
      </c>
      <c r="D12" s="58" t="s">
        <v>38</v>
      </c>
      <c r="E12" s="25">
        <v>38</v>
      </c>
      <c r="F12" s="25">
        <f t="shared" ref="F12:F15" si="0">$C12*E12</f>
        <v>6080</v>
      </c>
      <c r="G12" s="25">
        <v>19</v>
      </c>
      <c r="H12" s="25">
        <f t="shared" ref="H12:H15" si="1">$C12*G12</f>
        <v>3040</v>
      </c>
      <c r="I12" s="27">
        <f t="shared" ref="I12:I15" si="2">F12+H12</f>
        <v>9120</v>
      </c>
      <c r="J12" s="55"/>
    </row>
    <row r="13" spans="1:10">
      <c r="A13" s="32"/>
      <c r="B13" s="32" t="s">
        <v>88</v>
      </c>
      <c r="C13" s="27">
        <v>30</v>
      </c>
      <c r="D13" s="58" t="s">
        <v>38</v>
      </c>
      <c r="E13" s="25">
        <v>25</v>
      </c>
      <c r="F13" s="25">
        <f t="shared" si="0"/>
        <v>750</v>
      </c>
      <c r="G13" s="25">
        <v>13</v>
      </c>
      <c r="H13" s="25">
        <f t="shared" si="1"/>
        <v>390</v>
      </c>
      <c r="I13" s="27">
        <f t="shared" si="2"/>
        <v>1140</v>
      </c>
      <c r="J13" s="55"/>
    </row>
    <row r="14" spans="1:10">
      <c r="A14" s="32"/>
      <c r="B14" s="32" t="s">
        <v>89</v>
      </c>
      <c r="C14" s="27">
        <v>35</v>
      </c>
      <c r="D14" s="58" t="s">
        <v>38</v>
      </c>
      <c r="E14" s="25">
        <v>14</v>
      </c>
      <c r="F14" s="25">
        <f t="shared" si="0"/>
        <v>490</v>
      </c>
      <c r="G14" s="25">
        <v>12</v>
      </c>
      <c r="H14" s="25">
        <f t="shared" si="1"/>
        <v>420</v>
      </c>
      <c r="I14" s="27">
        <f t="shared" si="2"/>
        <v>910</v>
      </c>
      <c r="J14" s="32"/>
    </row>
    <row r="15" spans="1:10">
      <c r="A15" s="76"/>
      <c r="B15" s="32" t="s">
        <v>90</v>
      </c>
      <c r="C15" s="27">
        <v>105</v>
      </c>
      <c r="D15" s="58" t="s">
        <v>38</v>
      </c>
      <c r="E15" s="25">
        <v>9</v>
      </c>
      <c r="F15" s="25">
        <f t="shared" si="0"/>
        <v>945</v>
      </c>
      <c r="G15" s="25">
        <v>11</v>
      </c>
      <c r="H15" s="25">
        <f t="shared" si="1"/>
        <v>1155</v>
      </c>
      <c r="I15" s="27">
        <f t="shared" si="2"/>
        <v>2100</v>
      </c>
      <c r="J15" s="32"/>
    </row>
    <row r="16" spans="1:10">
      <c r="A16" s="32"/>
      <c r="B16" s="32" t="s">
        <v>118</v>
      </c>
      <c r="C16" s="27"/>
      <c r="D16" s="58"/>
      <c r="E16" s="25"/>
      <c r="F16" s="25"/>
      <c r="G16" s="25"/>
      <c r="H16" s="25"/>
      <c r="I16" s="27"/>
      <c r="J16" s="32"/>
    </row>
    <row r="17" spans="1:10">
      <c r="A17" s="32"/>
      <c r="B17" s="32" t="s">
        <v>91</v>
      </c>
      <c r="C17" s="27">
        <v>0</v>
      </c>
      <c r="D17" s="58" t="s">
        <v>39</v>
      </c>
      <c r="E17" s="25">
        <v>620</v>
      </c>
      <c r="F17" s="25">
        <f t="shared" ref="F17" si="3">$C17*E17</f>
        <v>0</v>
      </c>
      <c r="G17" s="25">
        <v>135</v>
      </c>
      <c r="H17" s="25">
        <f t="shared" ref="H17" si="4">$C17*G17</f>
        <v>0</v>
      </c>
      <c r="I17" s="27">
        <f t="shared" ref="I17" si="5">F17+H17</f>
        <v>0</v>
      </c>
      <c r="J17" s="32"/>
    </row>
    <row r="18" spans="1:10">
      <c r="A18" s="32"/>
      <c r="B18" s="32" t="s">
        <v>79</v>
      </c>
      <c r="C18" s="27"/>
      <c r="D18" s="58"/>
      <c r="E18" s="25"/>
      <c r="F18" s="25"/>
      <c r="G18" s="25"/>
      <c r="H18" s="25"/>
      <c r="I18" s="27"/>
      <c r="J18" s="32"/>
    </row>
    <row r="19" spans="1:10">
      <c r="A19" s="32"/>
      <c r="B19" s="32" t="s">
        <v>92</v>
      </c>
      <c r="C19" s="27">
        <v>2</v>
      </c>
      <c r="D19" s="58" t="s">
        <v>39</v>
      </c>
      <c r="E19" s="25">
        <v>355</v>
      </c>
      <c r="F19" s="25">
        <f t="shared" ref="F19" si="6">$C19*E19</f>
        <v>710</v>
      </c>
      <c r="G19" s="25">
        <v>135</v>
      </c>
      <c r="H19" s="25">
        <f t="shared" ref="H19" si="7">$C19*G19</f>
        <v>270</v>
      </c>
      <c r="I19" s="27">
        <f>F19+H19</f>
        <v>980</v>
      </c>
      <c r="J19" s="32"/>
    </row>
    <row r="20" spans="1:10">
      <c r="A20" s="76"/>
      <c r="B20" s="32" t="s">
        <v>135</v>
      </c>
      <c r="C20" s="27"/>
      <c r="D20" s="58"/>
      <c r="E20" s="25"/>
      <c r="F20" s="25"/>
      <c r="G20" s="25"/>
      <c r="H20" s="25"/>
      <c r="I20" s="27"/>
      <c r="J20" s="32"/>
    </row>
    <row r="21" spans="1:10">
      <c r="A21" s="32"/>
      <c r="B21" s="32" t="s">
        <v>92</v>
      </c>
      <c r="C21" s="27">
        <v>10</v>
      </c>
      <c r="D21" s="58" t="s">
        <v>39</v>
      </c>
      <c r="E21" s="25">
        <v>225</v>
      </c>
      <c r="F21" s="25">
        <f t="shared" ref="F21" si="8">$C21*E21</f>
        <v>2250</v>
      </c>
      <c r="G21" s="25">
        <v>115</v>
      </c>
      <c r="H21" s="25">
        <f t="shared" ref="H21" si="9">$C21*G21</f>
        <v>1150</v>
      </c>
      <c r="I21" s="27">
        <f>F21+H21</f>
        <v>3400</v>
      </c>
      <c r="J21" s="32"/>
    </row>
    <row r="22" spans="1:10">
      <c r="A22" s="32"/>
      <c r="B22" s="32" t="s">
        <v>80</v>
      </c>
      <c r="C22" s="27"/>
      <c r="D22" s="58"/>
      <c r="E22" s="25"/>
      <c r="F22" s="25"/>
      <c r="G22" s="25"/>
      <c r="H22" s="25"/>
      <c r="I22" s="27"/>
      <c r="J22" s="32"/>
    </row>
    <row r="23" spans="1:10">
      <c r="A23" s="32"/>
      <c r="B23" s="32" t="s">
        <v>93</v>
      </c>
      <c r="C23" s="27">
        <v>0</v>
      </c>
      <c r="D23" s="58" t="s">
        <v>39</v>
      </c>
      <c r="E23" s="25">
        <v>165</v>
      </c>
      <c r="F23" s="25">
        <f t="shared" ref="F23" si="10">$C23*E23</f>
        <v>0</v>
      </c>
      <c r="G23" s="25">
        <v>115</v>
      </c>
      <c r="H23" s="25">
        <f t="shared" ref="H23" si="11">$C23*G23</f>
        <v>0</v>
      </c>
      <c r="I23" s="27">
        <f>F23+H23</f>
        <v>0</v>
      </c>
      <c r="J23" s="32"/>
    </row>
    <row r="24" spans="1:10">
      <c r="A24" s="32"/>
      <c r="B24" s="32" t="s">
        <v>94</v>
      </c>
      <c r="C24" s="27"/>
      <c r="D24" s="58"/>
      <c r="E24" s="25"/>
      <c r="F24" s="25"/>
      <c r="G24" s="25"/>
      <c r="H24" s="25"/>
      <c r="I24" s="27"/>
      <c r="J24" s="32"/>
    </row>
    <row r="25" spans="1:10">
      <c r="A25" s="68"/>
      <c r="B25" s="32" t="s">
        <v>119</v>
      </c>
      <c r="C25" s="27"/>
      <c r="D25" s="58"/>
      <c r="E25" s="25"/>
      <c r="F25" s="25"/>
      <c r="G25" s="25"/>
      <c r="H25" s="25"/>
      <c r="I25" s="27"/>
      <c r="J25" s="32"/>
    </row>
    <row r="26" spans="1:10">
      <c r="A26" s="68"/>
      <c r="B26" s="32" t="s">
        <v>121</v>
      </c>
      <c r="C26" s="27">
        <v>1</v>
      </c>
      <c r="D26" s="58" t="s">
        <v>39</v>
      </c>
      <c r="E26" s="25">
        <v>6500</v>
      </c>
      <c r="F26" s="25">
        <f t="shared" ref="F26" si="12">$C26*E26</f>
        <v>6500</v>
      </c>
      <c r="G26" s="25">
        <v>750</v>
      </c>
      <c r="H26" s="25">
        <f t="shared" ref="H26" si="13">$C26*G26</f>
        <v>750</v>
      </c>
      <c r="I26" s="27">
        <f t="shared" ref="I26" si="14">F26+H26</f>
        <v>7250</v>
      </c>
      <c r="J26" s="32"/>
    </row>
    <row r="27" spans="1:10">
      <c r="A27" s="80"/>
      <c r="B27" s="81" t="s">
        <v>69</v>
      </c>
      <c r="C27" s="82"/>
      <c r="D27" s="83"/>
      <c r="E27" s="83"/>
      <c r="F27" s="83"/>
      <c r="G27" s="83"/>
      <c r="H27" s="83"/>
      <c r="I27" s="84">
        <f>SUM(I11:I26)</f>
        <v>24900</v>
      </c>
      <c r="J27" s="80"/>
    </row>
    <row r="28" spans="1:10">
      <c r="J28" s="5" t="s">
        <v>169</v>
      </c>
    </row>
    <row r="29" spans="1:10">
      <c r="A29" s="16" t="str">
        <f>A2</f>
        <v>กลุ่มงาน/งาน     งานก่อสร้างอาคาร</v>
      </c>
      <c r="B29" s="52"/>
      <c r="C29" s="52"/>
      <c r="D29" s="52"/>
      <c r="E29" s="52"/>
      <c r="F29" s="52"/>
      <c r="G29" s="52"/>
      <c r="H29" s="52"/>
      <c r="I29" s="52"/>
      <c r="J29" s="52"/>
    </row>
    <row r="30" spans="1:10">
      <c r="A30" s="16" t="str">
        <f>A3</f>
        <v xml:space="preserve">ชื่อโครงการ/งานก่อสร้าง     โครงการก่อสร้างอาคารฌาปนสถาน (เตาเดี่ยว 4.00 X 8.00 ม.) </v>
      </c>
      <c r="B30" s="52"/>
      <c r="C30" s="52"/>
      <c r="D30" s="52"/>
      <c r="E30" s="52"/>
      <c r="F30" s="52"/>
      <c r="G30" s="52"/>
      <c r="H30" s="52"/>
      <c r="I30" s="52"/>
      <c r="J30" s="52"/>
    </row>
    <row r="31" spans="1:10">
      <c r="A31" s="53" t="str">
        <f>A4</f>
        <v xml:space="preserve">สถานที่ก่อสร้าง    หมู่ที่ 20   ตำบลพราน   อำเภอขุนหาญ   จังหวัดศรีสะเกษ </v>
      </c>
      <c r="B31" s="7"/>
      <c r="C31" s="7"/>
      <c r="D31" s="7"/>
      <c r="E31" s="54"/>
      <c r="F31" s="7" t="str">
        <f>F4</f>
        <v xml:space="preserve">แบบเลขที่    </v>
      </c>
      <c r="H31" s="18"/>
      <c r="I31" s="7"/>
      <c r="J31" s="7"/>
    </row>
    <row r="32" spans="1:10">
      <c r="A32" s="53" t="str">
        <f>A5</f>
        <v>หน่วยงานเจ้าของโครงการ   องค์การบริหารส่วนตำบลพราน</v>
      </c>
      <c r="B32" s="7"/>
      <c r="C32" s="7"/>
      <c r="D32" s="7"/>
      <c r="E32" s="7"/>
      <c r="F32" s="7"/>
      <c r="G32" s="7"/>
      <c r="H32" s="7"/>
      <c r="I32" s="7"/>
      <c r="J32" s="7"/>
    </row>
    <row r="33" spans="1:10">
      <c r="A33" s="53" t="str">
        <f>A6</f>
        <v>ประมาณราคาค่าก่อสร้างโดย   นายพิจิตร   สุขศรี</v>
      </c>
      <c r="B33" s="7"/>
      <c r="C33" s="7"/>
      <c r="D33" s="7"/>
      <c r="E33" s="7"/>
      <c r="F33" s="7" t="str">
        <f>F6</f>
        <v xml:space="preserve">เมื่อวันที่    14   เดือน   สิงหาคม    พ.ศ.  2557          </v>
      </c>
      <c r="G33" s="7"/>
      <c r="H33" s="7"/>
      <c r="I33" s="7"/>
      <c r="J33" s="7"/>
    </row>
    <row r="34" spans="1:10" ht="22.5" thickBot="1">
      <c r="A34" s="8"/>
      <c r="J34" s="2" t="s">
        <v>23</v>
      </c>
    </row>
    <row r="35" spans="1:10" ht="22.5" thickTop="1">
      <c r="A35" s="104" t="s">
        <v>0</v>
      </c>
      <c r="B35" s="104" t="s">
        <v>1</v>
      </c>
      <c r="C35" s="104" t="s">
        <v>18</v>
      </c>
      <c r="D35" s="104" t="s">
        <v>2</v>
      </c>
      <c r="E35" s="105" t="s">
        <v>5</v>
      </c>
      <c r="F35" s="106"/>
      <c r="G35" s="105" t="s">
        <v>6</v>
      </c>
      <c r="H35" s="106"/>
      <c r="I35" s="107" t="s">
        <v>22</v>
      </c>
      <c r="J35" s="104" t="s">
        <v>3</v>
      </c>
    </row>
    <row r="36" spans="1:10" ht="22.5" thickBot="1">
      <c r="A36" s="108"/>
      <c r="B36" s="108"/>
      <c r="C36" s="108"/>
      <c r="D36" s="108"/>
      <c r="E36" s="109" t="s">
        <v>7</v>
      </c>
      <c r="F36" s="109" t="s">
        <v>19</v>
      </c>
      <c r="G36" s="109" t="s">
        <v>7</v>
      </c>
      <c r="H36" s="109" t="s">
        <v>19</v>
      </c>
      <c r="I36" s="109" t="s">
        <v>4</v>
      </c>
      <c r="J36" s="108"/>
    </row>
    <row r="37" spans="1:10" ht="22.5" thickTop="1">
      <c r="A37" s="63"/>
      <c r="B37" s="63" t="s">
        <v>32</v>
      </c>
      <c r="C37" s="56"/>
      <c r="D37" s="56"/>
      <c r="E37" s="57"/>
      <c r="F37" s="57"/>
      <c r="G37" s="57"/>
      <c r="H37" s="57"/>
      <c r="I37" s="64">
        <f>I27</f>
        <v>24900</v>
      </c>
      <c r="J37" s="20"/>
    </row>
    <row r="38" spans="1:10">
      <c r="A38" s="32"/>
      <c r="B38" s="32" t="s">
        <v>120</v>
      </c>
      <c r="C38" s="27"/>
      <c r="D38" s="58"/>
      <c r="E38" s="25"/>
      <c r="F38" s="25"/>
      <c r="G38" s="25"/>
      <c r="H38" s="25"/>
      <c r="I38" s="27"/>
      <c r="J38" s="55"/>
    </row>
    <row r="39" spans="1:10">
      <c r="A39" s="68"/>
      <c r="B39" s="32" t="s">
        <v>95</v>
      </c>
      <c r="C39" s="27">
        <v>10</v>
      </c>
      <c r="D39" s="58" t="s">
        <v>55</v>
      </c>
      <c r="E39" s="25">
        <v>55</v>
      </c>
      <c r="F39" s="25">
        <f t="shared" ref="F39:F40" si="15">$C39*E39</f>
        <v>550</v>
      </c>
      <c r="G39" s="25">
        <v>80</v>
      </c>
      <c r="H39" s="25">
        <f t="shared" ref="H39:H40" si="16">$C39*G39</f>
        <v>800</v>
      </c>
      <c r="I39" s="27">
        <f t="shared" ref="I39:I40" si="17">F39+H39</f>
        <v>1350</v>
      </c>
      <c r="J39" s="55"/>
    </row>
    <row r="40" spans="1:10">
      <c r="A40" s="32"/>
      <c r="B40" s="32" t="s">
        <v>96</v>
      </c>
      <c r="C40" s="27">
        <v>0</v>
      </c>
      <c r="D40" s="58" t="s">
        <v>55</v>
      </c>
      <c r="E40" s="25">
        <v>95</v>
      </c>
      <c r="F40" s="25">
        <f t="shared" si="15"/>
        <v>0</v>
      </c>
      <c r="G40" s="25">
        <v>90</v>
      </c>
      <c r="H40" s="25">
        <f t="shared" si="16"/>
        <v>0</v>
      </c>
      <c r="I40" s="27">
        <f t="shared" si="17"/>
        <v>0</v>
      </c>
      <c r="J40" s="55"/>
    </row>
    <row r="41" spans="1:10">
      <c r="A41" s="32"/>
      <c r="B41" s="32" t="s">
        <v>77</v>
      </c>
      <c r="C41" s="25">
        <v>3</v>
      </c>
      <c r="D41" s="58" t="s">
        <v>55</v>
      </c>
      <c r="E41" s="25">
        <v>95</v>
      </c>
      <c r="F41" s="25">
        <f>$C41*E41</f>
        <v>285</v>
      </c>
      <c r="G41" s="25">
        <v>90</v>
      </c>
      <c r="H41" s="25">
        <f>$C41*G41</f>
        <v>270</v>
      </c>
      <c r="I41" s="27">
        <f>F41+H41</f>
        <v>555</v>
      </c>
      <c r="J41" s="55"/>
    </row>
    <row r="42" spans="1:10">
      <c r="A42" s="32"/>
      <c r="B42" s="32" t="s">
        <v>128</v>
      </c>
      <c r="C42" s="27"/>
      <c r="D42" s="58"/>
      <c r="E42" s="25"/>
      <c r="F42" s="25"/>
      <c r="G42" s="25"/>
      <c r="H42" s="25"/>
      <c r="I42" s="27"/>
      <c r="J42" s="55"/>
    </row>
    <row r="43" spans="1:10">
      <c r="A43" s="78"/>
      <c r="B43" s="32" t="s">
        <v>129</v>
      </c>
      <c r="C43" s="27">
        <v>1</v>
      </c>
      <c r="D43" s="58" t="s">
        <v>39</v>
      </c>
      <c r="E43" s="25">
        <v>650</v>
      </c>
      <c r="F43" s="25">
        <f t="shared" ref="F43:F45" si="18">$C43*E43</f>
        <v>650</v>
      </c>
      <c r="G43" s="25">
        <v>0</v>
      </c>
      <c r="H43" s="25">
        <f t="shared" ref="H43:H45" si="19">$C43*G43</f>
        <v>0</v>
      </c>
      <c r="I43" s="27">
        <f t="shared" ref="I43:I45" si="20">F43+H43</f>
        <v>650</v>
      </c>
      <c r="J43" s="32"/>
    </row>
    <row r="44" spans="1:10">
      <c r="A44" s="78"/>
      <c r="B44" s="32" t="s">
        <v>130</v>
      </c>
      <c r="C44" s="27">
        <v>1</v>
      </c>
      <c r="D44" s="58" t="s">
        <v>39</v>
      </c>
      <c r="E44" s="25">
        <v>500</v>
      </c>
      <c r="F44" s="25">
        <f t="shared" si="18"/>
        <v>500</v>
      </c>
      <c r="G44" s="25">
        <v>0</v>
      </c>
      <c r="H44" s="25">
        <f t="shared" si="19"/>
        <v>0</v>
      </c>
      <c r="I44" s="27">
        <f t="shared" si="20"/>
        <v>500</v>
      </c>
      <c r="J44" s="32"/>
    </row>
    <row r="45" spans="1:10">
      <c r="A45" s="78"/>
      <c r="B45" s="32" t="s">
        <v>131</v>
      </c>
      <c r="C45" s="27">
        <v>25</v>
      </c>
      <c r="D45" s="58" t="s">
        <v>38</v>
      </c>
      <c r="E45" s="25">
        <v>25</v>
      </c>
      <c r="F45" s="25">
        <f t="shared" si="18"/>
        <v>625</v>
      </c>
      <c r="G45" s="25">
        <v>0</v>
      </c>
      <c r="H45" s="25">
        <f t="shared" si="19"/>
        <v>0</v>
      </c>
      <c r="I45" s="27">
        <f t="shared" si="20"/>
        <v>625</v>
      </c>
      <c r="J45" s="32"/>
    </row>
    <row r="46" spans="1:10">
      <c r="A46" s="78"/>
      <c r="B46" s="32" t="s">
        <v>132</v>
      </c>
      <c r="C46" s="27">
        <v>12</v>
      </c>
      <c r="D46" s="58" t="s">
        <v>38</v>
      </c>
      <c r="E46" s="25">
        <v>20</v>
      </c>
      <c r="F46" s="25">
        <f t="shared" ref="F46:F47" si="21">$C46*E46</f>
        <v>240</v>
      </c>
      <c r="G46" s="25">
        <v>0</v>
      </c>
      <c r="H46" s="25">
        <f t="shared" ref="H46:H47" si="22">$C46*G46</f>
        <v>0</v>
      </c>
      <c r="I46" s="27">
        <f t="shared" ref="I46:I47" si="23">F46+H46</f>
        <v>240</v>
      </c>
      <c r="J46" s="32"/>
    </row>
    <row r="47" spans="1:10">
      <c r="A47" s="76"/>
      <c r="B47" s="32" t="s">
        <v>133</v>
      </c>
      <c r="C47" s="27">
        <v>1</v>
      </c>
      <c r="D47" s="58" t="s">
        <v>56</v>
      </c>
      <c r="E47" s="25">
        <v>300</v>
      </c>
      <c r="F47" s="25">
        <f t="shared" si="21"/>
        <v>300</v>
      </c>
      <c r="G47" s="25">
        <v>0</v>
      </c>
      <c r="H47" s="25">
        <f t="shared" si="22"/>
        <v>0</v>
      </c>
      <c r="I47" s="27">
        <f t="shared" si="23"/>
        <v>300</v>
      </c>
      <c r="J47" s="32"/>
    </row>
    <row r="48" spans="1:10">
      <c r="A48" s="78"/>
      <c r="B48" s="32" t="s">
        <v>134</v>
      </c>
      <c r="C48" s="27">
        <v>1</v>
      </c>
      <c r="D48" s="58" t="s">
        <v>56</v>
      </c>
      <c r="E48" s="25">
        <v>1500</v>
      </c>
      <c r="F48" s="25">
        <f t="shared" ref="F48" si="24">$C48*E48</f>
        <v>1500</v>
      </c>
      <c r="G48" s="25">
        <v>0</v>
      </c>
      <c r="H48" s="25">
        <f t="shared" ref="H48" si="25">$C48*G48</f>
        <v>0</v>
      </c>
      <c r="I48" s="27">
        <f t="shared" ref="I48" si="26">F48+H48</f>
        <v>1500</v>
      </c>
      <c r="J48" s="32"/>
    </row>
    <row r="49" spans="1:10">
      <c r="A49" s="78"/>
      <c r="B49" s="32"/>
      <c r="C49" s="27"/>
      <c r="D49" s="58"/>
      <c r="E49" s="25"/>
      <c r="F49" s="25"/>
      <c r="G49" s="25"/>
      <c r="H49" s="25"/>
      <c r="I49" s="27"/>
      <c r="J49" s="55"/>
    </row>
    <row r="50" spans="1:10">
      <c r="A50" s="76"/>
      <c r="B50" s="32"/>
      <c r="C50" s="27"/>
      <c r="D50" s="58"/>
      <c r="E50" s="25"/>
      <c r="F50" s="25"/>
      <c r="G50" s="25"/>
      <c r="H50" s="25"/>
      <c r="I50" s="27"/>
      <c r="J50" s="55"/>
    </row>
    <row r="51" spans="1:10">
      <c r="A51" s="32"/>
      <c r="B51" s="32"/>
      <c r="C51" s="27"/>
      <c r="D51" s="58"/>
      <c r="E51" s="25"/>
      <c r="F51" s="25"/>
      <c r="G51" s="25"/>
      <c r="H51" s="25"/>
      <c r="I51" s="27"/>
      <c r="J51" s="55"/>
    </row>
    <row r="52" spans="1:10">
      <c r="A52" s="32"/>
      <c r="B52" s="32"/>
      <c r="C52" s="27"/>
      <c r="D52" s="58"/>
      <c r="E52" s="25"/>
      <c r="F52" s="25"/>
      <c r="G52" s="25"/>
      <c r="H52" s="25"/>
      <c r="I52" s="27"/>
      <c r="J52" s="55"/>
    </row>
    <row r="53" spans="1:10">
      <c r="A53" s="32"/>
      <c r="B53" s="32"/>
      <c r="C53" s="25"/>
      <c r="D53" s="58"/>
      <c r="E53" s="25"/>
      <c r="F53" s="25"/>
      <c r="G53" s="25"/>
      <c r="H53" s="25"/>
      <c r="I53" s="27"/>
      <c r="J53" s="55"/>
    </row>
    <row r="54" spans="1:10">
      <c r="A54" s="111"/>
      <c r="B54" s="81" t="s">
        <v>76</v>
      </c>
      <c r="C54" s="110"/>
      <c r="D54" s="112"/>
      <c r="E54" s="110"/>
      <c r="F54" s="110"/>
      <c r="G54" s="110"/>
      <c r="H54" s="110"/>
      <c r="I54" s="84">
        <f>SUM(I37:I53)</f>
        <v>30620</v>
      </c>
      <c r="J54" s="80"/>
    </row>
  </sheetData>
  <mergeCells count="14">
    <mergeCell ref="J35:J36"/>
    <mergeCell ref="J8:J9"/>
    <mergeCell ref="A8:A9"/>
    <mergeCell ref="B8:B9"/>
    <mergeCell ref="C8:C9"/>
    <mergeCell ref="D8:D9"/>
    <mergeCell ref="E8:F8"/>
    <mergeCell ref="G8:H8"/>
    <mergeCell ref="A35:A36"/>
    <mergeCell ref="B35:B36"/>
    <mergeCell ref="C35:C36"/>
    <mergeCell ref="D35:D36"/>
    <mergeCell ref="E35:F35"/>
    <mergeCell ref="G35:H35"/>
  </mergeCells>
  <phoneticPr fontId="0" type="noConversion"/>
  <pageMargins left="0.49" right="0.3" top="0.31" bottom="0.13" header="0.13" footer="0.16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ปร.5    </vt:lpstr>
      <vt:lpstr>สรุปเป็นค่างานต้นทุน</vt:lpstr>
      <vt:lpstr>งานโครงสร้างวิศวกรรม</vt:lpstr>
      <vt:lpstr>งานสถาปัตยกรรม</vt:lpstr>
      <vt:lpstr>งานระบบไฟฟ้าและสื่อสาร</vt:lpstr>
    </vt:vector>
  </TitlesOfParts>
  <Company>Sisaket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PV_computer</dc:creator>
  <cp:lastModifiedBy>Joi</cp:lastModifiedBy>
  <cp:lastPrinted>2014-08-15T04:43:28Z</cp:lastPrinted>
  <dcterms:created xsi:type="dcterms:W3CDTF">2007-05-27T10:07:20Z</dcterms:created>
  <dcterms:modified xsi:type="dcterms:W3CDTF">2014-08-15T04:43:30Z</dcterms:modified>
</cp:coreProperties>
</file>